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Übersicht" sheetId="6" r:id="rId1"/>
    <sheet name="Mob_Einr" sheetId="13" r:id="rId2"/>
    <sheet name="Masch_Werkz" sheetId="1" r:id="rId3"/>
    <sheet name="Fahrzeuge" sheetId="14" r:id="rId4"/>
    <sheet name="Informatik" sheetId="16" r:id="rId5"/>
    <sheet name="Feste Einrichtungen" sheetId="17" r:id="rId6"/>
    <sheet name="Immobilien" sheetId="19" r:id="rId7"/>
    <sheet name="Immat. Anlagen" sheetId="18" r:id="rId8"/>
    <sheet name="Abschr.Sätze" sheetId="15" r:id="rId9"/>
    <sheet name="Verkauf Anlagen" sheetId="12" r:id="rId10"/>
    <sheet name="Stamm" sheetId="9" r:id="rId11"/>
  </sheets>
  <definedNames>
    <definedName name="_xlnm.Print_Area" localSheetId="3">Fahrzeuge!$A$1:$J$59</definedName>
    <definedName name="_xlnm.Print_Area" localSheetId="5">'Feste Einrichtungen'!$A$1:$J$59</definedName>
    <definedName name="_xlnm.Print_Area" localSheetId="7">'Immat. Anlagen'!$A$1:$J$59</definedName>
    <definedName name="_xlnm.Print_Area" localSheetId="6">Immobilien!$A$1:$J$59</definedName>
    <definedName name="_xlnm.Print_Area" localSheetId="4">Informatik!$A$1:$J$59</definedName>
    <definedName name="_xlnm.Print_Area" localSheetId="2">Masch_Werkz!$A$1:$J$59</definedName>
    <definedName name="_xlnm.Print_Area" localSheetId="1">Mob_Einr!$A$1:$J$59</definedName>
    <definedName name="_xlnm.Print_Area" localSheetId="0">Übersicht!$A$1:$K$50</definedName>
    <definedName name="_xlnm.Print_Area" localSheetId="9">'Verkauf Anlagen'!$A$4:$G$90</definedName>
    <definedName name="_xlnm.Print_Titles" localSheetId="3">Fahrzeuge!$1:$5</definedName>
    <definedName name="_xlnm.Print_Titles" localSheetId="5">'Feste Einrichtungen'!$1:$5</definedName>
    <definedName name="_xlnm.Print_Titles" localSheetId="7">'Immat. Anlagen'!$1:$5</definedName>
    <definedName name="_xlnm.Print_Titles" localSheetId="6">Immobilien!$1:$5</definedName>
    <definedName name="_xlnm.Print_Titles" localSheetId="4">Informatik!$1:$5</definedName>
    <definedName name="_xlnm.Print_Titles" localSheetId="2">Masch_Werkz!$1:$5</definedName>
    <definedName name="_xlnm.Print_Titles" localSheetId="1">Mob_Einr!$1:$5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6" l="1"/>
  <c r="K49" i="6"/>
  <c r="J50" i="6"/>
  <c r="J49" i="6"/>
  <c r="I50" i="6"/>
  <c r="I49" i="6"/>
  <c r="H50" i="6"/>
  <c r="H49" i="6"/>
  <c r="G50" i="6"/>
  <c r="G49" i="6"/>
  <c r="F50" i="6"/>
  <c r="F49" i="6"/>
  <c r="E50" i="6"/>
  <c r="E49" i="6"/>
  <c r="D50" i="6"/>
  <c r="D49" i="6"/>
  <c r="J57" i="18"/>
  <c r="J56" i="18"/>
  <c r="J57" i="19"/>
  <c r="J56" i="19"/>
  <c r="J57" i="17"/>
  <c r="J56" i="17"/>
  <c r="J57" i="16"/>
  <c r="J56" i="16"/>
  <c r="J57" i="13"/>
  <c r="J56" i="13"/>
  <c r="K47" i="6"/>
  <c r="K46" i="6"/>
  <c r="K44" i="6"/>
  <c r="K43" i="6"/>
  <c r="K42" i="6"/>
  <c r="K41" i="6"/>
  <c r="K40" i="6"/>
  <c r="K39" i="6"/>
  <c r="K37" i="6"/>
  <c r="K36" i="6"/>
  <c r="K35" i="6"/>
  <c r="K34" i="6"/>
  <c r="K24" i="6"/>
  <c r="K23" i="6"/>
  <c r="K21" i="6"/>
  <c r="K20" i="6"/>
  <c r="K19" i="6"/>
  <c r="K18" i="6"/>
  <c r="K17" i="6"/>
  <c r="K16" i="6"/>
  <c r="K14" i="6"/>
  <c r="K13" i="6"/>
  <c r="K12" i="6"/>
  <c r="K11" i="6"/>
  <c r="D34" i="18"/>
  <c r="E34" i="18"/>
  <c r="J47" i="6"/>
  <c r="J46" i="6"/>
  <c r="J44" i="6"/>
  <c r="J43" i="6"/>
  <c r="J42" i="6"/>
  <c r="J41" i="6"/>
  <c r="J40" i="6"/>
  <c r="J39" i="6"/>
  <c r="J37" i="6"/>
  <c r="J36" i="6"/>
  <c r="J35" i="6"/>
  <c r="J34" i="6"/>
  <c r="J24" i="6"/>
  <c r="J23" i="6"/>
  <c r="J21" i="6"/>
  <c r="J20" i="6"/>
  <c r="J19" i="6"/>
  <c r="J18" i="6"/>
  <c r="J17" i="6"/>
  <c r="J16" i="6"/>
  <c r="J14" i="6"/>
  <c r="J13" i="6"/>
  <c r="J12" i="6"/>
  <c r="J11" i="6"/>
  <c r="D34" i="19"/>
  <c r="E34" i="19"/>
  <c r="D34" i="17"/>
  <c r="E34" i="17"/>
  <c r="D34" i="16"/>
  <c r="E34" i="16"/>
  <c r="I53" i="19"/>
  <c r="G53" i="19"/>
  <c r="E53" i="19"/>
  <c r="H51" i="19"/>
  <c r="J50" i="19"/>
  <c r="J49" i="19"/>
  <c r="J48" i="19"/>
  <c r="J47" i="19"/>
  <c r="I46" i="19"/>
  <c r="I51" i="19" s="1"/>
  <c r="H46" i="19"/>
  <c r="G46" i="19"/>
  <c r="G51" i="19" s="1"/>
  <c r="F46" i="19"/>
  <c r="F51" i="19" s="1"/>
  <c r="E46" i="19"/>
  <c r="E51" i="19" s="1"/>
  <c r="D46" i="19"/>
  <c r="D51" i="19" s="1"/>
  <c r="J45" i="19"/>
  <c r="I42" i="19"/>
  <c r="H42" i="19"/>
  <c r="G42" i="19"/>
  <c r="F42" i="19"/>
  <c r="E42" i="19"/>
  <c r="D42" i="19"/>
  <c r="J42" i="19" s="1"/>
  <c r="I41" i="19"/>
  <c r="I43" i="19" s="1"/>
  <c r="I54" i="19" s="1"/>
  <c r="H41" i="19"/>
  <c r="G41" i="19"/>
  <c r="G43" i="19" s="1"/>
  <c r="G54" i="19" s="1"/>
  <c r="F41" i="19"/>
  <c r="E41" i="19"/>
  <c r="E43" i="19" s="1"/>
  <c r="E54" i="19" s="1"/>
  <c r="D41" i="19"/>
  <c r="I40" i="19"/>
  <c r="H40" i="19"/>
  <c r="H53" i="19" s="1"/>
  <c r="G40" i="19"/>
  <c r="F40" i="19"/>
  <c r="F43" i="19" s="1"/>
  <c r="E40" i="19"/>
  <c r="D40" i="19"/>
  <c r="D53" i="19" s="1"/>
  <c r="I37" i="19"/>
  <c r="H37" i="19"/>
  <c r="G37" i="19"/>
  <c r="F37" i="19"/>
  <c r="E37" i="19"/>
  <c r="D37" i="19"/>
  <c r="I36" i="19"/>
  <c r="H36" i="19"/>
  <c r="G36" i="19"/>
  <c r="F36" i="19"/>
  <c r="E36" i="19"/>
  <c r="D36" i="19"/>
  <c r="I34" i="19"/>
  <c r="H34" i="19"/>
  <c r="G34" i="19"/>
  <c r="F34" i="19"/>
  <c r="B33" i="19"/>
  <c r="I27" i="19"/>
  <c r="H27" i="19"/>
  <c r="G27" i="19"/>
  <c r="F27" i="19"/>
  <c r="E27" i="19"/>
  <c r="D27" i="19"/>
  <c r="J24" i="19"/>
  <c r="J23" i="19"/>
  <c r="J22" i="19"/>
  <c r="J21" i="19"/>
  <c r="I20" i="19"/>
  <c r="I25" i="19" s="1"/>
  <c r="G20" i="19"/>
  <c r="G25" i="19" s="1"/>
  <c r="E20" i="19"/>
  <c r="E25" i="19" s="1"/>
  <c r="J19" i="19"/>
  <c r="I17" i="19"/>
  <c r="I28" i="19" s="1"/>
  <c r="H17" i="19"/>
  <c r="G17" i="19"/>
  <c r="G28" i="19" s="1"/>
  <c r="F17" i="19"/>
  <c r="E17" i="19"/>
  <c r="D17" i="19"/>
  <c r="J17" i="19" s="1"/>
  <c r="J16" i="19"/>
  <c r="J15" i="19"/>
  <c r="J14" i="19"/>
  <c r="B7" i="19"/>
  <c r="H20" i="19" s="1"/>
  <c r="H25" i="19" s="1"/>
  <c r="H28" i="19" s="1"/>
  <c r="C2" i="19"/>
  <c r="B2" i="19"/>
  <c r="H47" i="6"/>
  <c r="H46" i="6"/>
  <c r="H44" i="6"/>
  <c r="H43" i="6"/>
  <c r="H42" i="6"/>
  <c r="H41" i="6"/>
  <c r="H40" i="6"/>
  <c r="H39" i="6"/>
  <c r="H37" i="6"/>
  <c r="H36" i="6"/>
  <c r="H35" i="6"/>
  <c r="H34" i="6"/>
  <c r="H24" i="6"/>
  <c r="H23" i="6"/>
  <c r="H21" i="6"/>
  <c r="H20" i="6"/>
  <c r="H19" i="6"/>
  <c r="H18" i="6"/>
  <c r="H17" i="6"/>
  <c r="H16" i="6"/>
  <c r="H14" i="6"/>
  <c r="H13" i="6"/>
  <c r="H12" i="6"/>
  <c r="H11" i="6"/>
  <c r="I53" i="18"/>
  <c r="G53" i="18"/>
  <c r="E53" i="18"/>
  <c r="H51" i="18"/>
  <c r="F51" i="18"/>
  <c r="D51" i="18"/>
  <c r="J50" i="18"/>
  <c r="J49" i="18"/>
  <c r="J48" i="18"/>
  <c r="J47" i="18"/>
  <c r="I46" i="18"/>
  <c r="I51" i="18" s="1"/>
  <c r="H46" i="18"/>
  <c r="G46" i="18"/>
  <c r="G51" i="18" s="1"/>
  <c r="F46" i="18"/>
  <c r="E46" i="18"/>
  <c r="E51" i="18" s="1"/>
  <c r="D46" i="18"/>
  <c r="J46" i="18" s="1"/>
  <c r="J45" i="18"/>
  <c r="I43" i="18"/>
  <c r="I54" i="18" s="1"/>
  <c r="E43" i="18"/>
  <c r="E54" i="18" s="1"/>
  <c r="I42" i="18"/>
  <c r="H42" i="18"/>
  <c r="G42" i="18"/>
  <c r="F42" i="18"/>
  <c r="E42" i="18"/>
  <c r="D42" i="18"/>
  <c r="J42" i="18" s="1"/>
  <c r="I41" i="18"/>
  <c r="H41" i="18"/>
  <c r="G41" i="18"/>
  <c r="G43" i="18" s="1"/>
  <c r="G54" i="18" s="1"/>
  <c r="F41" i="18"/>
  <c r="E41" i="18"/>
  <c r="D41" i="18"/>
  <c r="J41" i="18" s="1"/>
  <c r="I40" i="18"/>
  <c r="H40" i="18"/>
  <c r="H53" i="18" s="1"/>
  <c r="G40" i="18"/>
  <c r="F40" i="18"/>
  <c r="F43" i="18" s="1"/>
  <c r="F54" i="18" s="1"/>
  <c r="E40" i="18"/>
  <c r="D40" i="18"/>
  <c r="D53" i="18" s="1"/>
  <c r="I37" i="18"/>
  <c r="H37" i="18"/>
  <c r="G37" i="18"/>
  <c r="F37" i="18"/>
  <c r="E37" i="18"/>
  <c r="D37" i="18"/>
  <c r="I36" i="18"/>
  <c r="H36" i="18"/>
  <c r="G36" i="18"/>
  <c r="F36" i="18"/>
  <c r="E36" i="18"/>
  <c r="D36" i="18"/>
  <c r="I34" i="18"/>
  <c r="H34" i="18"/>
  <c r="G34" i="18"/>
  <c r="F34" i="18"/>
  <c r="B33" i="18"/>
  <c r="I27" i="18"/>
  <c r="I20" i="18" s="1"/>
  <c r="I25" i="18" s="1"/>
  <c r="H27" i="18"/>
  <c r="G27" i="18"/>
  <c r="F27" i="18"/>
  <c r="E27" i="18"/>
  <c r="J27" i="18" s="1"/>
  <c r="D27" i="18"/>
  <c r="J24" i="18"/>
  <c r="J23" i="18"/>
  <c r="J22" i="18"/>
  <c r="J21" i="18"/>
  <c r="G20" i="18"/>
  <c r="G25" i="18" s="1"/>
  <c r="J19" i="18"/>
  <c r="I17" i="18"/>
  <c r="I28" i="18" s="1"/>
  <c r="H17" i="18"/>
  <c r="G17" i="18"/>
  <c r="G28" i="18" s="1"/>
  <c r="F17" i="18"/>
  <c r="E17" i="18"/>
  <c r="D17" i="18"/>
  <c r="J17" i="18" s="1"/>
  <c r="J16" i="18"/>
  <c r="J15" i="18"/>
  <c r="J14" i="18"/>
  <c r="B7" i="18"/>
  <c r="H20" i="18" s="1"/>
  <c r="H25" i="18" s="1"/>
  <c r="H28" i="18" s="1"/>
  <c r="C2" i="18"/>
  <c r="B2" i="18"/>
  <c r="G24" i="6"/>
  <c r="G23" i="6"/>
  <c r="G21" i="6"/>
  <c r="G20" i="6"/>
  <c r="G19" i="6"/>
  <c r="G18" i="6"/>
  <c r="G17" i="6"/>
  <c r="G16" i="6"/>
  <c r="G14" i="6"/>
  <c r="G13" i="6"/>
  <c r="G12" i="6"/>
  <c r="G11" i="6"/>
  <c r="G47" i="6"/>
  <c r="G46" i="6"/>
  <c r="G44" i="6"/>
  <c r="G43" i="6"/>
  <c r="G42" i="6"/>
  <c r="G41" i="6"/>
  <c r="G40" i="6"/>
  <c r="G39" i="6"/>
  <c r="G37" i="6"/>
  <c r="G36" i="6"/>
  <c r="G35" i="6"/>
  <c r="G34" i="6"/>
  <c r="I53" i="17"/>
  <c r="G53" i="17"/>
  <c r="E53" i="17"/>
  <c r="H51" i="17"/>
  <c r="F51" i="17"/>
  <c r="D51" i="17"/>
  <c r="J51" i="17" s="1"/>
  <c r="J50" i="17"/>
  <c r="J49" i="17"/>
  <c r="J48" i="17"/>
  <c r="J47" i="17"/>
  <c r="I46" i="17"/>
  <c r="I51" i="17" s="1"/>
  <c r="H46" i="17"/>
  <c r="G46" i="17"/>
  <c r="G51" i="17" s="1"/>
  <c r="F46" i="17"/>
  <c r="E46" i="17"/>
  <c r="E51" i="17" s="1"/>
  <c r="D46" i="17"/>
  <c r="J46" i="17" s="1"/>
  <c r="J45" i="17"/>
  <c r="I42" i="17"/>
  <c r="H42" i="17"/>
  <c r="G42" i="17"/>
  <c r="F42" i="17"/>
  <c r="E42" i="17"/>
  <c r="D42" i="17"/>
  <c r="J42" i="17" s="1"/>
  <c r="I41" i="17"/>
  <c r="I43" i="17" s="1"/>
  <c r="I54" i="17" s="1"/>
  <c r="H41" i="17"/>
  <c r="G41" i="17"/>
  <c r="G43" i="17" s="1"/>
  <c r="G54" i="17" s="1"/>
  <c r="F41" i="17"/>
  <c r="E41" i="17"/>
  <c r="E43" i="17" s="1"/>
  <c r="E54" i="17" s="1"/>
  <c r="D41" i="17"/>
  <c r="I40" i="17"/>
  <c r="H40" i="17"/>
  <c r="H53" i="17" s="1"/>
  <c r="G40" i="17"/>
  <c r="F40" i="17"/>
  <c r="F43" i="17" s="1"/>
  <c r="F54" i="17" s="1"/>
  <c r="E40" i="17"/>
  <c r="D40" i="17"/>
  <c r="D53" i="17" s="1"/>
  <c r="I37" i="17"/>
  <c r="H37" i="17"/>
  <c r="G37" i="17"/>
  <c r="F37" i="17"/>
  <c r="E37" i="17"/>
  <c r="D37" i="17"/>
  <c r="I36" i="17"/>
  <c r="H36" i="17"/>
  <c r="G36" i="17"/>
  <c r="F36" i="17"/>
  <c r="E36" i="17"/>
  <c r="D36" i="17"/>
  <c r="I34" i="17"/>
  <c r="H34" i="17"/>
  <c r="G34" i="17"/>
  <c r="F34" i="17"/>
  <c r="B33" i="17"/>
  <c r="I27" i="17"/>
  <c r="H27" i="17"/>
  <c r="G27" i="17"/>
  <c r="F27" i="17"/>
  <c r="E27" i="17"/>
  <c r="J27" i="17" s="1"/>
  <c r="D27" i="17"/>
  <c r="J24" i="17"/>
  <c r="J23" i="17"/>
  <c r="J22" i="17"/>
  <c r="J21" i="17"/>
  <c r="I20" i="17"/>
  <c r="I25" i="17" s="1"/>
  <c r="G20" i="17"/>
  <c r="G25" i="17" s="1"/>
  <c r="E20" i="17"/>
  <c r="E25" i="17" s="1"/>
  <c r="J19" i="17"/>
  <c r="I17" i="17"/>
  <c r="I28" i="17" s="1"/>
  <c r="H17" i="17"/>
  <c r="G17" i="17"/>
  <c r="F17" i="17"/>
  <c r="E17" i="17"/>
  <c r="E28" i="17" s="1"/>
  <c r="D17" i="17"/>
  <c r="J17" i="17" s="1"/>
  <c r="J16" i="17"/>
  <c r="J15" i="17"/>
  <c r="J14" i="17"/>
  <c r="B7" i="17"/>
  <c r="H20" i="17" s="1"/>
  <c r="H25" i="17" s="1"/>
  <c r="H28" i="17" s="1"/>
  <c r="C2" i="17"/>
  <c r="B2" i="17"/>
  <c r="I53" i="16"/>
  <c r="G53" i="16"/>
  <c r="H51" i="16"/>
  <c r="F51" i="16"/>
  <c r="J50" i="16"/>
  <c r="J49" i="16"/>
  <c r="J48" i="16"/>
  <c r="J47" i="16"/>
  <c r="I46" i="16"/>
  <c r="I51" i="16" s="1"/>
  <c r="H46" i="16"/>
  <c r="G46" i="16"/>
  <c r="G51" i="16" s="1"/>
  <c r="F46" i="16"/>
  <c r="J45" i="16"/>
  <c r="I43" i="16"/>
  <c r="E43" i="16"/>
  <c r="I42" i="16"/>
  <c r="H42" i="16"/>
  <c r="G42" i="16"/>
  <c r="F42" i="16"/>
  <c r="E42" i="16"/>
  <c r="D42" i="16"/>
  <c r="J42" i="16" s="1"/>
  <c r="I41" i="16"/>
  <c r="H41" i="16"/>
  <c r="G41" i="16"/>
  <c r="G43" i="16" s="1"/>
  <c r="F41" i="16"/>
  <c r="E41" i="16"/>
  <c r="D41" i="16"/>
  <c r="J41" i="16" s="1"/>
  <c r="I40" i="16"/>
  <c r="H40" i="16"/>
  <c r="H53" i="16" s="1"/>
  <c r="G40" i="16"/>
  <c r="F40" i="16"/>
  <c r="F43" i="16" s="1"/>
  <c r="F54" i="16" s="1"/>
  <c r="E40" i="16"/>
  <c r="E53" i="16" s="1"/>
  <c r="D40" i="16"/>
  <c r="D53" i="16" s="1"/>
  <c r="I37" i="16"/>
  <c r="H37" i="16"/>
  <c r="G37" i="16"/>
  <c r="F37" i="16"/>
  <c r="E37" i="16"/>
  <c r="D37" i="16"/>
  <c r="I36" i="16"/>
  <c r="H36" i="16"/>
  <c r="G36" i="16"/>
  <c r="F36" i="16"/>
  <c r="E36" i="16"/>
  <c r="D36" i="16"/>
  <c r="I34" i="16"/>
  <c r="H34" i="16"/>
  <c r="G34" i="16"/>
  <c r="F34" i="16"/>
  <c r="B33" i="16"/>
  <c r="I27" i="16"/>
  <c r="H27" i="16"/>
  <c r="G27" i="16"/>
  <c r="G20" i="16" s="1"/>
  <c r="G25" i="16" s="1"/>
  <c r="F27" i="16"/>
  <c r="E27" i="16"/>
  <c r="D27" i="16"/>
  <c r="J24" i="16"/>
  <c r="J23" i="16"/>
  <c r="J22" i="16"/>
  <c r="J21" i="16"/>
  <c r="I20" i="16"/>
  <c r="I25" i="16" s="1"/>
  <c r="J19" i="16"/>
  <c r="I17" i="16"/>
  <c r="H17" i="16"/>
  <c r="G17" i="16"/>
  <c r="F17" i="16"/>
  <c r="E17" i="16"/>
  <c r="D17" i="16"/>
  <c r="J16" i="16"/>
  <c r="J15" i="16"/>
  <c r="J14" i="16"/>
  <c r="B7" i="16"/>
  <c r="F20" i="16" s="1"/>
  <c r="F25" i="16" s="1"/>
  <c r="F28" i="16" s="1"/>
  <c r="C2" i="16"/>
  <c r="B2" i="16"/>
  <c r="F46" i="6"/>
  <c r="F44" i="6"/>
  <c r="F43" i="6"/>
  <c r="F42" i="6"/>
  <c r="F41" i="6"/>
  <c r="F36" i="6"/>
  <c r="F35" i="6"/>
  <c r="F34" i="6"/>
  <c r="F24" i="6"/>
  <c r="F23" i="6"/>
  <c r="F21" i="6"/>
  <c r="F20" i="6"/>
  <c r="F19" i="6"/>
  <c r="F18" i="6"/>
  <c r="F17" i="6"/>
  <c r="F16" i="6"/>
  <c r="F14" i="6"/>
  <c r="F13" i="6"/>
  <c r="F12" i="6"/>
  <c r="F11" i="6"/>
  <c r="D20" i="14"/>
  <c r="D20" i="13"/>
  <c r="I53" i="14"/>
  <c r="G53" i="14"/>
  <c r="H51" i="14"/>
  <c r="F51" i="14"/>
  <c r="J50" i="14"/>
  <c r="J49" i="14"/>
  <c r="J48" i="14"/>
  <c r="J47" i="14"/>
  <c r="I46" i="14"/>
  <c r="I51" i="14" s="1"/>
  <c r="H46" i="14"/>
  <c r="G46" i="14"/>
  <c r="G51" i="14" s="1"/>
  <c r="F46" i="14"/>
  <c r="J45" i="14"/>
  <c r="F39" i="6" s="1"/>
  <c r="I43" i="14"/>
  <c r="I42" i="14"/>
  <c r="H42" i="14"/>
  <c r="G42" i="14"/>
  <c r="F42" i="14"/>
  <c r="E42" i="14"/>
  <c r="D42" i="14"/>
  <c r="J42" i="14" s="1"/>
  <c r="I41" i="14"/>
  <c r="H41" i="14"/>
  <c r="G41" i="14"/>
  <c r="G43" i="14" s="1"/>
  <c r="G54" i="14" s="1"/>
  <c r="F41" i="14"/>
  <c r="E41" i="14"/>
  <c r="D41" i="14"/>
  <c r="J41" i="14" s="1"/>
  <c r="I40" i="14"/>
  <c r="H40" i="14"/>
  <c r="H53" i="14" s="1"/>
  <c r="G40" i="14"/>
  <c r="F40" i="14"/>
  <c r="F43" i="14" s="1"/>
  <c r="F54" i="14" s="1"/>
  <c r="E40" i="14"/>
  <c r="E53" i="14" s="1"/>
  <c r="D40" i="14"/>
  <c r="D53" i="14" s="1"/>
  <c r="I37" i="14"/>
  <c r="H37" i="14"/>
  <c r="G37" i="14"/>
  <c r="F37" i="14"/>
  <c r="E37" i="14"/>
  <c r="D37" i="14"/>
  <c r="I36" i="14"/>
  <c r="H36" i="14"/>
  <c r="G36" i="14"/>
  <c r="F36" i="14"/>
  <c r="E36" i="14"/>
  <c r="D36" i="14"/>
  <c r="I34" i="14"/>
  <c r="H34" i="14"/>
  <c r="G34" i="14"/>
  <c r="F34" i="14"/>
  <c r="E34" i="14"/>
  <c r="D34" i="14"/>
  <c r="B33" i="14"/>
  <c r="I27" i="14"/>
  <c r="H27" i="14"/>
  <c r="G27" i="14"/>
  <c r="G20" i="14" s="1"/>
  <c r="G25" i="14" s="1"/>
  <c r="F27" i="14"/>
  <c r="E27" i="14"/>
  <c r="D27" i="14"/>
  <c r="F25" i="14"/>
  <c r="F28" i="14" s="1"/>
  <c r="J24" i="14"/>
  <c r="J23" i="14"/>
  <c r="J22" i="14"/>
  <c r="J21" i="14"/>
  <c r="I20" i="14"/>
  <c r="I25" i="14" s="1"/>
  <c r="F20" i="14"/>
  <c r="J19" i="14"/>
  <c r="I17" i="14"/>
  <c r="H17" i="14"/>
  <c r="G17" i="14"/>
  <c r="G28" i="14" s="1"/>
  <c r="F17" i="14"/>
  <c r="E17" i="14"/>
  <c r="D17" i="14"/>
  <c r="J16" i="14"/>
  <c r="J15" i="14"/>
  <c r="J14" i="14"/>
  <c r="B7" i="14"/>
  <c r="C2" i="14"/>
  <c r="B2" i="14"/>
  <c r="J21" i="1"/>
  <c r="J47" i="1"/>
  <c r="J47" i="13"/>
  <c r="J21" i="13"/>
  <c r="I46" i="13"/>
  <c r="I51" i="13" s="1"/>
  <c r="H46" i="13"/>
  <c r="G46" i="13"/>
  <c r="G51" i="13" s="1"/>
  <c r="F46" i="13"/>
  <c r="E46" i="13"/>
  <c r="I46" i="1"/>
  <c r="H46" i="1"/>
  <c r="G46" i="1"/>
  <c r="F46" i="1"/>
  <c r="D42" i="6"/>
  <c r="D13" i="6"/>
  <c r="D12" i="6"/>
  <c r="F51" i="13"/>
  <c r="J50" i="13"/>
  <c r="D43" i="6" s="1"/>
  <c r="J49" i="13"/>
  <c r="J48" i="13"/>
  <c r="D41" i="6" s="1"/>
  <c r="H51" i="13"/>
  <c r="J45" i="13"/>
  <c r="D39" i="6" s="1"/>
  <c r="I42" i="13"/>
  <c r="H42" i="13"/>
  <c r="G42" i="13"/>
  <c r="F42" i="13"/>
  <c r="E42" i="13"/>
  <c r="D42" i="13"/>
  <c r="I41" i="13"/>
  <c r="H41" i="13"/>
  <c r="G41" i="13"/>
  <c r="F41" i="13"/>
  <c r="E41" i="13"/>
  <c r="D41" i="13"/>
  <c r="I40" i="13"/>
  <c r="I43" i="13" s="1"/>
  <c r="H40" i="13"/>
  <c r="H53" i="13" s="1"/>
  <c r="G40" i="13"/>
  <c r="F40" i="13"/>
  <c r="F53" i="13" s="1"/>
  <c r="E40" i="13"/>
  <c r="E43" i="13" s="1"/>
  <c r="D40" i="13"/>
  <c r="D53" i="13" s="1"/>
  <c r="I37" i="13"/>
  <c r="H37" i="13"/>
  <c r="G37" i="13"/>
  <c r="F37" i="13"/>
  <c r="E37" i="13"/>
  <c r="D37" i="13"/>
  <c r="I36" i="13"/>
  <c r="H36" i="13"/>
  <c r="G36" i="13"/>
  <c r="F36" i="13"/>
  <c r="E36" i="13"/>
  <c r="D36" i="13"/>
  <c r="I34" i="13"/>
  <c r="H34" i="13"/>
  <c r="G34" i="13"/>
  <c r="F34" i="13"/>
  <c r="E34" i="13"/>
  <c r="D34" i="13"/>
  <c r="I27" i="13"/>
  <c r="H27" i="13"/>
  <c r="G27" i="13"/>
  <c r="F27" i="13"/>
  <c r="E27" i="13"/>
  <c r="D27" i="13"/>
  <c r="J24" i="13"/>
  <c r="D20" i="6" s="1"/>
  <c r="J23" i="13"/>
  <c r="D19" i="6" s="1"/>
  <c r="J22" i="13"/>
  <c r="D18" i="6" s="1"/>
  <c r="J19" i="13"/>
  <c r="D16" i="6" s="1"/>
  <c r="I17" i="13"/>
  <c r="H17" i="13"/>
  <c r="G17" i="13"/>
  <c r="F17" i="13"/>
  <c r="E17" i="13"/>
  <c r="D17" i="13"/>
  <c r="J16" i="13"/>
  <c r="J15" i="13"/>
  <c r="J14" i="13"/>
  <c r="D11" i="6" s="1"/>
  <c r="C2" i="13"/>
  <c r="B2" i="13"/>
  <c r="I37" i="1"/>
  <c r="H37" i="1"/>
  <c r="G37" i="1"/>
  <c r="F37" i="1"/>
  <c r="E37" i="1"/>
  <c r="D37" i="1"/>
  <c r="I36" i="1"/>
  <c r="H36" i="1"/>
  <c r="G36" i="1"/>
  <c r="F36" i="1"/>
  <c r="E36" i="1"/>
  <c r="D36" i="1"/>
  <c r="I42" i="1"/>
  <c r="H42" i="1"/>
  <c r="G42" i="1"/>
  <c r="F42" i="1"/>
  <c r="I41" i="1"/>
  <c r="H41" i="1"/>
  <c r="G41" i="1"/>
  <c r="F41" i="1"/>
  <c r="I40" i="1"/>
  <c r="I53" i="1" s="1"/>
  <c r="H40" i="1"/>
  <c r="H53" i="1" s="1"/>
  <c r="G40" i="1"/>
  <c r="G53" i="1" s="1"/>
  <c r="F40" i="1"/>
  <c r="F53" i="1" s="1"/>
  <c r="I34" i="1"/>
  <c r="H34" i="1"/>
  <c r="G34" i="1"/>
  <c r="F34" i="1"/>
  <c r="E42" i="1"/>
  <c r="E41" i="1"/>
  <c r="E40" i="1"/>
  <c r="E34" i="1"/>
  <c r="D42" i="1"/>
  <c r="D41" i="1"/>
  <c r="D40" i="1"/>
  <c r="D53" i="1" s="1"/>
  <c r="D34" i="1"/>
  <c r="I27" i="1"/>
  <c r="H27" i="1"/>
  <c r="G27" i="1"/>
  <c r="I17" i="1"/>
  <c r="H17" i="1"/>
  <c r="G17" i="1"/>
  <c r="F27" i="1"/>
  <c r="F17" i="1"/>
  <c r="E27" i="1"/>
  <c r="E17" i="1"/>
  <c r="C2" i="1"/>
  <c r="B2" i="1"/>
  <c r="J27" i="19" l="1"/>
  <c r="J46" i="19"/>
  <c r="J51" i="19"/>
  <c r="F54" i="19"/>
  <c r="E28" i="19"/>
  <c r="J53" i="19"/>
  <c r="F20" i="19"/>
  <c r="F25" i="19" s="1"/>
  <c r="F28" i="19" s="1"/>
  <c r="J41" i="19"/>
  <c r="D43" i="19"/>
  <c r="H43" i="19"/>
  <c r="H54" i="19" s="1"/>
  <c r="F53" i="19"/>
  <c r="J40" i="19"/>
  <c r="D20" i="19"/>
  <c r="J51" i="18"/>
  <c r="E20" i="18"/>
  <c r="E25" i="18" s="1"/>
  <c r="E28" i="18" s="1"/>
  <c r="F20" i="18"/>
  <c r="F25" i="18" s="1"/>
  <c r="F28" i="18" s="1"/>
  <c r="D43" i="18"/>
  <c r="H43" i="18"/>
  <c r="H54" i="18" s="1"/>
  <c r="F53" i="18"/>
  <c r="J53" i="18" s="1"/>
  <c r="J40" i="18"/>
  <c r="D20" i="18"/>
  <c r="G28" i="17"/>
  <c r="F20" i="17"/>
  <c r="F25" i="17" s="1"/>
  <c r="F28" i="17" s="1"/>
  <c r="J41" i="17"/>
  <c r="D43" i="17"/>
  <c r="H43" i="17"/>
  <c r="H54" i="17" s="1"/>
  <c r="F53" i="17"/>
  <c r="J53" i="17" s="1"/>
  <c r="J40" i="17"/>
  <c r="D20" i="17"/>
  <c r="J17" i="16"/>
  <c r="J27" i="16"/>
  <c r="I54" i="16"/>
  <c r="G28" i="16"/>
  <c r="I28" i="16"/>
  <c r="G54" i="16"/>
  <c r="D20" i="16"/>
  <c r="H20" i="16"/>
  <c r="H25" i="16" s="1"/>
  <c r="H28" i="16" s="1"/>
  <c r="D43" i="16"/>
  <c r="H43" i="16"/>
  <c r="H54" i="16" s="1"/>
  <c r="F53" i="16"/>
  <c r="J53" i="16" s="1"/>
  <c r="E20" i="16"/>
  <c r="E25" i="16" s="1"/>
  <c r="E28" i="16" s="1"/>
  <c r="J40" i="16"/>
  <c r="E46" i="16"/>
  <c r="E51" i="16" s="1"/>
  <c r="E54" i="16" s="1"/>
  <c r="E43" i="14"/>
  <c r="J27" i="14"/>
  <c r="J53" i="14"/>
  <c r="I28" i="14"/>
  <c r="I54" i="14"/>
  <c r="H20" i="14"/>
  <c r="H25" i="14" s="1"/>
  <c r="H28" i="14" s="1"/>
  <c r="D43" i="14"/>
  <c r="H43" i="14"/>
  <c r="H54" i="14" s="1"/>
  <c r="F53" i="14"/>
  <c r="E20" i="14"/>
  <c r="E25" i="14" s="1"/>
  <c r="E28" i="14" s="1"/>
  <c r="J40" i="14"/>
  <c r="E46" i="14"/>
  <c r="E51" i="14" s="1"/>
  <c r="E54" i="14" s="1"/>
  <c r="J17" i="14"/>
  <c r="G43" i="13"/>
  <c r="G53" i="13"/>
  <c r="J41" i="13"/>
  <c r="D35" i="6" s="1"/>
  <c r="J42" i="13"/>
  <c r="D36" i="6" s="1"/>
  <c r="H43" i="13"/>
  <c r="H54" i="13" s="1"/>
  <c r="J27" i="13"/>
  <c r="D23" i="6" s="1"/>
  <c r="D43" i="13"/>
  <c r="G54" i="13"/>
  <c r="I54" i="13"/>
  <c r="F43" i="13"/>
  <c r="F54" i="13" s="1"/>
  <c r="J43" i="13"/>
  <c r="E53" i="13"/>
  <c r="J53" i="13" s="1"/>
  <c r="I53" i="13"/>
  <c r="J17" i="13"/>
  <c r="J40" i="13"/>
  <c r="D34" i="6" s="1"/>
  <c r="E43" i="1"/>
  <c r="E53" i="1"/>
  <c r="H51" i="1"/>
  <c r="I51" i="1"/>
  <c r="F43" i="1"/>
  <c r="G43" i="1"/>
  <c r="H43" i="1"/>
  <c r="I43" i="1"/>
  <c r="J56" i="14" l="1"/>
  <c r="F47" i="6"/>
  <c r="D25" i="19"/>
  <c r="J20" i="19"/>
  <c r="J43" i="19"/>
  <c r="D54" i="19"/>
  <c r="J54" i="19" s="1"/>
  <c r="D25" i="18"/>
  <c r="J20" i="18"/>
  <c r="J43" i="18"/>
  <c r="D54" i="18"/>
  <c r="J54" i="18" s="1"/>
  <c r="D25" i="17"/>
  <c r="J20" i="17"/>
  <c r="J43" i="17"/>
  <c r="D54" i="17"/>
  <c r="J54" i="17" s="1"/>
  <c r="J43" i="16"/>
  <c r="D46" i="16"/>
  <c r="J20" i="16"/>
  <c r="D25" i="16"/>
  <c r="J43" i="14"/>
  <c r="D46" i="14"/>
  <c r="J20" i="14"/>
  <c r="D25" i="14"/>
  <c r="D46" i="6"/>
  <c r="I54" i="1"/>
  <c r="G51" i="1"/>
  <c r="G54" i="1" s="1"/>
  <c r="H54" i="1"/>
  <c r="F51" i="1"/>
  <c r="F54" i="1" s="1"/>
  <c r="D28" i="19" l="1"/>
  <c r="J28" i="19" s="1"/>
  <c r="J58" i="19" s="1"/>
  <c r="J25" i="19"/>
  <c r="D28" i="18"/>
  <c r="J28" i="18" s="1"/>
  <c r="J58" i="18" s="1"/>
  <c r="J25" i="18"/>
  <c r="D28" i="17"/>
  <c r="J28" i="17" s="1"/>
  <c r="J58" i="17" s="1"/>
  <c r="J25" i="17"/>
  <c r="J46" i="16"/>
  <c r="D51" i="16"/>
  <c r="D28" i="16"/>
  <c r="J28" i="16" s="1"/>
  <c r="J25" i="16"/>
  <c r="D28" i="14"/>
  <c r="J28" i="14" s="1"/>
  <c r="J25" i="14"/>
  <c r="J46" i="14"/>
  <c r="F40" i="6" s="1"/>
  <c r="D51" i="14"/>
  <c r="F133" i="12"/>
  <c r="E133" i="12"/>
  <c r="D133" i="12"/>
  <c r="C133" i="12"/>
  <c r="D132" i="12"/>
  <c r="F131" i="12"/>
  <c r="F132" i="12" s="1"/>
  <c r="C131" i="12"/>
  <c r="C132" i="12" s="1"/>
  <c r="C130" i="12"/>
  <c r="F129" i="12"/>
  <c r="E129" i="12"/>
  <c r="E130" i="12" s="1"/>
  <c r="D129" i="12"/>
  <c r="C129" i="12"/>
  <c r="D127" i="12"/>
  <c r="D124" i="12"/>
  <c r="F124" i="12" s="1"/>
  <c r="F125" i="12" s="1"/>
  <c r="D130" i="12" s="1"/>
  <c r="E131" i="12" s="1"/>
  <c r="J51" i="16" l="1"/>
  <c r="D54" i="16"/>
  <c r="J54" i="16" s="1"/>
  <c r="J58" i="16" s="1"/>
  <c r="J51" i="14"/>
  <c r="D54" i="14"/>
  <c r="J54" i="14" s="1"/>
  <c r="F130" i="12"/>
  <c r="F111" i="12"/>
  <c r="E111" i="12"/>
  <c r="D111" i="12"/>
  <c r="C111" i="12"/>
  <c r="D110" i="12"/>
  <c r="F109" i="12"/>
  <c r="F110" i="12" s="1"/>
  <c r="C109" i="12"/>
  <c r="C110" i="12" s="1"/>
  <c r="C108" i="12"/>
  <c r="F107" i="12"/>
  <c r="E107" i="12"/>
  <c r="E108" i="12" s="1"/>
  <c r="D107" i="12"/>
  <c r="C107" i="12"/>
  <c r="D105" i="12"/>
  <c r="D102" i="12"/>
  <c r="F102" i="12" s="1"/>
  <c r="F103" i="12" s="1"/>
  <c r="D108" i="12" s="1"/>
  <c r="E109" i="12" s="1"/>
  <c r="J57" i="14" l="1"/>
  <c r="J58" i="14" s="1"/>
  <c r="F108" i="12"/>
  <c r="E89" i="12" l="1"/>
  <c r="D89" i="12"/>
  <c r="E85" i="12"/>
  <c r="E86" i="12" s="1"/>
  <c r="D85" i="12"/>
  <c r="F89" i="12"/>
  <c r="C89" i="12"/>
  <c r="D88" i="12"/>
  <c r="F87" i="12"/>
  <c r="F88" i="12" s="1"/>
  <c r="C87" i="12"/>
  <c r="C88" i="12" s="1"/>
  <c r="C86" i="12"/>
  <c r="F85" i="12"/>
  <c r="C85" i="12"/>
  <c r="D83" i="12"/>
  <c r="D80" i="12"/>
  <c r="F80" i="12" s="1"/>
  <c r="F81" i="12" s="1"/>
  <c r="D86" i="12" s="1"/>
  <c r="E87" i="12" s="1"/>
  <c r="E67" i="12"/>
  <c r="D67" i="12"/>
  <c r="E63" i="12"/>
  <c r="E64" i="12" s="1"/>
  <c r="D63" i="12"/>
  <c r="E45" i="12"/>
  <c r="D45" i="12"/>
  <c r="E41" i="12"/>
  <c r="E42" i="12" s="1"/>
  <c r="D41" i="12"/>
  <c r="F67" i="12"/>
  <c r="C67" i="12"/>
  <c r="D66" i="12"/>
  <c r="F65" i="12"/>
  <c r="F66" i="12" s="1"/>
  <c r="C65" i="12"/>
  <c r="C66" i="12" s="1"/>
  <c r="C64" i="12"/>
  <c r="F63" i="12"/>
  <c r="C63" i="12"/>
  <c r="D61" i="12"/>
  <c r="D58" i="12"/>
  <c r="F58" i="12" s="1"/>
  <c r="F59" i="12" s="1"/>
  <c r="D64" i="12" s="1"/>
  <c r="E65" i="12" s="1"/>
  <c r="F45" i="12"/>
  <c r="C45" i="12"/>
  <c r="D44" i="12"/>
  <c r="F43" i="12"/>
  <c r="F44" i="12" s="1"/>
  <c r="C43" i="12"/>
  <c r="C44" i="12" s="1"/>
  <c r="C42" i="12"/>
  <c r="F41" i="12"/>
  <c r="C41" i="12"/>
  <c r="D39" i="12"/>
  <c r="D36" i="12"/>
  <c r="F36" i="12" s="1"/>
  <c r="F37" i="12" s="1"/>
  <c r="D42" i="12" s="1"/>
  <c r="E43" i="12" s="1"/>
  <c r="D14" i="12"/>
  <c r="F14" i="12" s="1"/>
  <c r="F15" i="12" s="1"/>
  <c r="F23" i="12"/>
  <c r="E23" i="12"/>
  <c r="C23" i="12"/>
  <c r="D23" i="12"/>
  <c r="C20" i="12"/>
  <c r="C19" i="12"/>
  <c r="D22" i="12"/>
  <c r="F21" i="12"/>
  <c r="F22" i="12" s="1"/>
  <c r="C21" i="12"/>
  <c r="C22" i="12" s="1"/>
  <c r="E19" i="12"/>
  <c r="E20" i="12" s="1"/>
  <c r="D19" i="12"/>
  <c r="D17" i="12"/>
  <c r="F86" i="12" l="1"/>
  <c r="F64" i="12"/>
  <c r="F42" i="12"/>
  <c r="B28" i="6" l="1"/>
  <c r="B33" i="13" l="1"/>
  <c r="B7" i="13"/>
  <c r="D46" i="13" s="1"/>
  <c r="B7" i="1"/>
  <c r="B2" i="12"/>
  <c r="F19" i="12"/>
  <c r="B33" i="1"/>
  <c r="E46" i="1" l="1"/>
  <c r="E51" i="1" s="1"/>
  <c r="E54" i="1" s="1"/>
  <c r="D46" i="1"/>
  <c r="I20" i="13"/>
  <c r="I25" i="13" s="1"/>
  <c r="I28" i="13" s="1"/>
  <c r="G20" i="13"/>
  <c r="G25" i="13" s="1"/>
  <c r="G28" i="13" s="1"/>
  <c r="E51" i="13"/>
  <c r="E54" i="13" s="1"/>
  <c r="F20" i="13"/>
  <c r="F25" i="13" s="1"/>
  <c r="F28" i="13" s="1"/>
  <c r="E20" i="13"/>
  <c r="E25" i="13" s="1"/>
  <c r="E28" i="13" s="1"/>
  <c r="H20" i="13"/>
  <c r="H25" i="13" s="1"/>
  <c r="H28" i="13" s="1"/>
  <c r="E20" i="1"/>
  <c r="E25" i="1" s="1"/>
  <c r="E28" i="1" s="1"/>
  <c r="G20" i="1"/>
  <c r="G25" i="1" s="1"/>
  <c r="G28" i="1" s="1"/>
  <c r="F20" i="1"/>
  <c r="F25" i="1" s="1"/>
  <c r="F28" i="1" s="1"/>
  <c r="H20" i="1"/>
  <c r="H25" i="1" s="1"/>
  <c r="H28" i="1" s="1"/>
  <c r="I20" i="1"/>
  <c r="I25" i="1" s="1"/>
  <c r="I28" i="1" s="1"/>
  <c r="D20" i="12"/>
  <c r="E21" i="12" s="1"/>
  <c r="F20" i="12"/>
  <c r="D25" i="13" l="1"/>
  <c r="J20" i="13"/>
  <c r="D17" i="6" s="1"/>
  <c r="D51" i="13"/>
  <c r="J46" i="13"/>
  <c r="D40" i="6" s="1"/>
  <c r="K22" i="6"/>
  <c r="K15" i="6"/>
  <c r="J25" i="13" l="1"/>
  <c r="D21" i="6" s="1"/>
  <c r="D28" i="13"/>
  <c r="J28" i="13" s="1"/>
  <c r="J51" i="13"/>
  <c r="D44" i="6" s="1"/>
  <c r="D54" i="13"/>
  <c r="J54" i="13" s="1"/>
  <c r="D47" i="6" s="1"/>
  <c r="J58" i="13" l="1"/>
  <c r="D24" i="6"/>
  <c r="F37" i="6" l="1"/>
  <c r="D14" i="6" l="1"/>
  <c r="D37" i="6"/>
  <c r="J50" i="1"/>
  <c r="J49" i="1"/>
  <c r="J48" i="1"/>
  <c r="D43" i="1"/>
  <c r="J42" i="1"/>
  <c r="J41" i="1"/>
  <c r="J40" i="1"/>
  <c r="J24" i="1"/>
  <c r="J23" i="1"/>
  <c r="J22" i="1"/>
  <c r="J16" i="1"/>
  <c r="J15" i="1"/>
  <c r="J19" i="1"/>
  <c r="J14" i="1"/>
  <c r="E36" i="6" l="1"/>
  <c r="I36" i="6" s="1"/>
  <c r="E34" i="6"/>
  <c r="I34" i="6" s="1"/>
  <c r="E41" i="6"/>
  <c r="E35" i="6"/>
  <c r="I35" i="6" s="1"/>
  <c r="E42" i="6"/>
  <c r="I42" i="6" s="1"/>
  <c r="E43" i="6"/>
  <c r="I43" i="6" s="1"/>
  <c r="E16" i="6"/>
  <c r="I16" i="6" s="1"/>
  <c r="E18" i="6"/>
  <c r="I18" i="6" s="1"/>
  <c r="E11" i="6"/>
  <c r="I11" i="6" s="1"/>
  <c r="E19" i="6"/>
  <c r="I19" i="6" s="1"/>
  <c r="E20" i="6"/>
  <c r="I20" i="6" s="1"/>
  <c r="E12" i="6"/>
  <c r="I12" i="6" s="1"/>
  <c r="E13" i="6"/>
  <c r="I13" i="6" s="1"/>
  <c r="J43" i="1"/>
  <c r="D27" i="1"/>
  <c r="D17" i="1"/>
  <c r="J27" i="1" l="1"/>
  <c r="E23" i="6" s="1"/>
  <c r="D20" i="1"/>
  <c r="J17" i="1"/>
  <c r="E37" i="6"/>
  <c r="E14" i="6"/>
  <c r="I23" i="6" l="1"/>
  <c r="I14" i="6"/>
  <c r="I37" i="6"/>
  <c r="J45" i="1"/>
  <c r="J53" i="1" l="1"/>
  <c r="J56" i="1" s="1"/>
  <c r="D51" i="1"/>
  <c r="D54" i="1" s="1"/>
  <c r="E39" i="6"/>
  <c r="I39" i="6" s="1"/>
  <c r="E46" i="6" l="1"/>
  <c r="I46" i="6" l="1"/>
  <c r="J20" i="1"/>
  <c r="E17" i="6" s="1"/>
  <c r="D25" i="1"/>
  <c r="D28" i="1" s="1"/>
  <c r="J28" i="1" s="1"/>
  <c r="J25" i="1" l="1"/>
  <c r="E21" i="6" s="1"/>
  <c r="E24" i="6" l="1"/>
  <c r="I17" i="6" l="1"/>
  <c r="I21" i="6" l="1"/>
  <c r="I24" i="6" l="1"/>
  <c r="J46" i="1" l="1"/>
  <c r="E40" i="6" s="1"/>
  <c r="J54" i="1"/>
  <c r="J57" i="1" l="1"/>
  <c r="J58" i="1" s="1"/>
  <c r="J51" i="1"/>
  <c r="E44" i="6" s="1"/>
  <c r="E47" i="6" s="1"/>
  <c r="I41" i="6" l="1"/>
  <c r="I40" i="6"/>
  <c r="I44" i="6" l="1"/>
  <c r="I47" i="6" l="1"/>
</calcChain>
</file>

<file path=xl/comments1.xml><?xml version="1.0" encoding="utf-8"?>
<comments xmlns="http://schemas.openxmlformats.org/spreadsheetml/2006/main">
  <authors>
    <author>AH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 xml:space="preserve">ordentliche Abschreibung des laufendes Geschäftsjahres bis zum Verkauf </t>
        </r>
      </text>
    </comment>
  </commentList>
</comments>
</file>

<file path=xl/sharedStrings.xml><?xml version="1.0" encoding="utf-8"?>
<sst xmlns="http://schemas.openxmlformats.org/spreadsheetml/2006/main" count="556" uniqueCount="75">
  <si>
    <t xml:space="preserve">Anlagespiegel </t>
  </si>
  <si>
    <t>AW-Datum</t>
  </si>
  <si>
    <t>Kum. Abschr.</t>
  </si>
  <si>
    <t>Zugang</t>
  </si>
  <si>
    <t>Abgang</t>
  </si>
  <si>
    <t>AW 31.12.</t>
  </si>
  <si>
    <t>AW 01.01.</t>
  </si>
  <si>
    <t>Abschreibungen</t>
  </si>
  <si>
    <t>Restwert-Abschreibungen</t>
  </si>
  <si>
    <t>Buchwert</t>
  </si>
  <si>
    <t>01.01.</t>
  </si>
  <si>
    <t>31.12.</t>
  </si>
  <si>
    <t>Maschinen und Werkzeuge</t>
  </si>
  <si>
    <t>Total</t>
  </si>
  <si>
    <t>Abschreibungs-Satz</t>
  </si>
  <si>
    <t>Mobiliar und Einrichtungen</t>
  </si>
  <si>
    <t>Fahrzeuge</t>
  </si>
  <si>
    <t>Stille Reserven</t>
  </si>
  <si>
    <t>Immobilien</t>
  </si>
  <si>
    <t>Übersicht</t>
  </si>
  <si>
    <t>Mobilar &amp; Einrichtungen</t>
  </si>
  <si>
    <t>Maschinen &amp; Werkzeuge</t>
  </si>
  <si>
    <t>Feste Einrichtungen</t>
  </si>
  <si>
    <t>EDV</t>
  </si>
  <si>
    <t>TOTAL MOBILIEN</t>
  </si>
  <si>
    <t>stille Reserven</t>
  </si>
  <si>
    <t>Veränderung</t>
  </si>
  <si>
    <t>Konto</t>
  </si>
  <si>
    <t>Anlage</t>
  </si>
  <si>
    <t>Buchwert 31.12.</t>
  </si>
  <si>
    <t>Verkaufsdatum</t>
  </si>
  <si>
    <t>Verkaufspreis exkl. MWST</t>
  </si>
  <si>
    <t>Bucherfolg</t>
  </si>
  <si>
    <t>AW</t>
  </si>
  <si>
    <t>kum. Abschr</t>
  </si>
  <si>
    <t>Buchungsdatum:</t>
  </si>
  <si>
    <t>Soll</t>
  </si>
  <si>
    <t>Haben</t>
  </si>
  <si>
    <t>Betrag</t>
  </si>
  <si>
    <t>Abschr.</t>
  </si>
  <si>
    <t>Verlust Veräusserung Sachanlagen</t>
  </si>
  <si>
    <t>Gewinn Veräusserung Sachanlagen</t>
  </si>
  <si>
    <t>Bank  /  Kasse</t>
  </si>
  <si>
    <t>Text</t>
  </si>
  <si>
    <t>Anschaffungswert</t>
  </si>
  <si>
    <t>Buchwert Verkaufsdatum</t>
  </si>
  <si>
    <t>./. ord. Abschreibung</t>
  </si>
  <si>
    <t>Verkauf Toyota Auris (AG 353124)</t>
  </si>
  <si>
    <t>Muster AG</t>
  </si>
  <si>
    <t>Anschaffungs-Monat</t>
  </si>
  <si>
    <t>Anschaffungs-Jahr</t>
  </si>
  <si>
    <t>handels- und steuerrechtlich</t>
  </si>
  <si>
    <t>betriebswirtschaftlich</t>
  </si>
  <si>
    <t>Anlage 1</t>
  </si>
  <si>
    <t>Anlage 2</t>
  </si>
  <si>
    <t>Nutzungsdauer / Jahre</t>
  </si>
  <si>
    <t>Mobilien und Einrichtungen</t>
  </si>
  <si>
    <t>Rundung</t>
  </si>
  <si>
    <t>Fahrzeug 1</t>
  </si>
  <si>
    <t>Fahrzeug 2</t>
  </si>
  <si>
    <t>Hardware</t>
  </si>
  <si>
    <t>Software</t>
  </si>
  <si>
    <t>Informatik</t>
  </si>
  <si>
    <t>Immaterielle Anlagen</t>
  </si>
  <si>
    <t>Lizenzen</t>
  </si>
  <si>
    <t>Goodwill</t>
  </si>
  <si>
    <t>TOTAL IMMOBILIEN</t>
  </si>
  <si>
    <t>TOTAL IMMAT. ANLAGEN</t>
  </si>
  <si>
    <t>Liegenschaft</t>
  </si>
  <si>
    <t>Verkauf Anlage Muster</t>
  </si>
  <si>
    <t>Muster</t>
  </si>
  <si>
    <t>ermittelt.</t>
  </si>
  <si>
    <t>Felder aus. Die Buchungssätze werden automatisch</t>
  </si>
  <si>
    <t>Pflegen Sie einmalig die Konten im Stamm.</t>
  </si>
  <si>
    <t>Füllen Sie hier bei jedem Verkauf die grauen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</si>
</sst>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_ ;\-0\ "/>
    <numFmt numFmtId="166" formatCode="&quot;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Helv"/>
    </font>
    <font>
      <u/>
      <sz val="14"/>
      <name val="Helv"/>
    </font>
    <font>
      <sz val="12"/>
      <name val="Courier"/>
      <family val="3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" fontId="7" fillId="0" borderId="0" applyFont="0" applyFill="0" applyBorder="0" applyAlignment="0" applyProtection="0"/>
    <xf numFmtId="0" fontId="8" fillId="0" borderId="0" applyFill="0" applyBorder="0" applyAlignment="0" applyProtection="0"/>
    <xf numFmtId="4" fontId="9" fillId="0" borderId="8" applyNumberFormat="0" applyFont="0" applyFill="0" applyAlignment="0" applyProtection="0"/>
  </cellStyleXfs>
  <cellXfs count="104">
    <xf numFmtId="0" fontId="0" fillId="0" borderId="0" xfId="0"/>
    <xf numFmtId="0" fontId="2" fillId="2" borderId="0" xfId="0" applyFont="1" applyFill="1"/>
    <xf numFmtId="0" fontId="0" fillId="2" borderId="0" xfId="0" applyFill="1"/>
    <xf numFmtId="9" fontId="0" fillId="2" borderId="0" xfId="2" applyFont="1" applyFill="1"/>
    <xf numFmtId="0" fontId="2" fillId="2" borderId="0" xfId="0" applyFont="1" applyFill="1" applyAlignment="1">
      <alignment horizontal="left"/>
    </xf>
    <xf numFmtId="43" fontId="0" fillId="2" borderId="0" xfId="0" applyNumberFormat="1" applyFill="1"/>
    <xf numFmtId="164" fontId="0" fillId="2" borderId="0" xfId="1" applyNumberFormat="1" applyFont="1" applyFill="1"/>
    <xf numFmtId="43" fontId="0" fillId="2" borderId="0" xfId="1" applyNumberFormat="1" applyFont="1" applyFill="1"/>
    <xf numFmtId="0" fontId="3" fillId="2" borderId="0" xfId="0" applyFont="1" applyFill="1"/>
    <xf numFmtId="0" fontId="0" fillId="2" borderId="1" xfId="0" applyFill="1" applyBorder="1"/>
    <xf numFmtId="43" fontId="0" fillId="2" borderId="1" xfId="1" applyNumberFormat="1" applyFont="1" applyFill="1" applyBorder="1"/>
    <xf numFmtId="0" fontId="2" fillId="2" borderId="1" xfId="0" applyFont="1" applyFill="1" applyBorder="1"/>
    <xf numFmtId="43" fontId="2" fillId="2" borderId="1" xfId="1" applyNumberFormat="1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4" xfId="0" applyFill="1" applyBorder="1"/>
    <xf numFmtId="43" fontId="0" fillId="2" borderId="4" xfId="1" applyNumberFormat="1" applyFont="1" applyFill="1" applyBorder="1"/>
    <xf numFmtId="164" fontId="2" fillId="2" borderId="2" xfId="1" applyNumberFormat="1" applyFont="1" applyFill="1" applyBorder="1"/>
    <xf numFmtId="0" fontId="0" fillId="2" borderId="6" xfId="0" applyFill="1" applyBorder="1"/>
    <xf numFmtId="43" fontId="0" fillId="2" borderId="2" xfId="1" applyNumberFormat="1" applyFont="1" applyFill="1" applyBorder="1"/>
    <xf numFmtId="43" fontId="2" fillId="2" borderId="2" xfId="1" applyNumberFormat="1" applyFont="1" applyFill="1" applyBorder="1"/>
    <xf numFmtId="43" fontId="0" fillId="2" borderId="6" xfId="1" applyNumberFormat="1" applyFont="1" applyFill="1" applyBorder="1"/>
    <xf numFmtId="9" fontId="2" fillId="2" borderId="2" xfId="2" applyFont="1" applyFill="1" applyBorder="1"/>
    <xf numFmtId="9" fontId="2" fillId="2" borderId="1" xfId="2" applyFont="1" applyFill="1" applyBorder="1"/>
    <xf numFmtId="0" fontId="2" fillId="2" borderId="1" xfId="0" applyFont="1" applyFill="1" applyBorder="1" applyAlignment="1">
      <alignment horizontal="center"/>
    </xf>
    <xf numFmtId="43" fontId="0" fillId="0" borderId="2" xfId="1" applyNumberFormat="1" applyFont="1" applyFill="1" applyBorder="1"/>
    <xf numFmtId="43" fontId="0" fillId="0" borderId="1" xfId="1" applyNumberFormat="1" applyFont="1" applyFill="1" applyBorder="1"/>
    <xf numFmtId="0" fontId="0" fillId="2" borderId="0" xfId="0" applyFill="1" applyAlignment="1">
      <alignment horizontal="center"/>
    </xf>
    <xf numFmtId="164" fontId="2" fillId="2" borderId="0" xfId="1" applyNumberFormat="1" applyFont="1" applyFill="1"/>
    <xf numFmtId="0" fontId="0" fillId="0" borderId="4" xfId="0" applyFill="1" applyBorder="1"/>
    <xf numFmtId="0" fontId="10" fillId="2" borderId="0" xfId="0" applyFont="1" applyFill="1"/>
    <xf numFmtId="0" fontId="2" fillId="3" borderId="0" xfId="0" applyFont="1" applyFill="1"/>
    <xf numFmtId="43" fontId="2" fillId="3" borderId="0" xfId="0" applyNumberFormat="1" applyFont="1" applyFill="1"/>
    <xf numFmtId="0" fontId="2" fillId="4" borderId="0" xfId="0" applyFont="1" applyFill="1" applyAlignment="1">
      <alignment horizontal="left"/>
    </xf>
    <xf numFmtId="0" fontId="0" fillId="2" borderId="0" xfId="0" applyFont="1" applyFill="1"/>
    <xf numFmtId="0" fontId="0" fillId="4" borderId="0" xfId="0" applyFont="1" applyFill="1"/>
    <xf numFmtId="0" fontId="3" fillId="4" borderId="0" xfId="0" applyFont="1" applyFill="1"/>
    <xf numFmtId="43" fontId="0" fillId="4" borderId="0" xfId="0" applyNumberFormat="1" applyFill="1"/>
    <xf numFmtId="43" fontId="3" fillId="4" borderId="0" xfId="0" applyNumberFormat="1" applyFont="1" applyFill="1"/>
    <xf numFmtId="0" fontId="2" fillId="3" borderId="0" xfId="0" applyFont="1" applyFill="1" applyBorder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2" fillId="4" borderId="0" xfId="0" applyFont="1" applyFill="1" applyBorder="1"/>
    <xf numFmtId="43" fontId="0" fillId="2" borderId="1" xfId="1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13" xfId="0" applyFill="1" applyBorder="1"/>
    <xf numFmtId="14" fontId="0" fillId="2" borderId="0" xfId="0" applyNumberFormat="1" applyFill="1" applyBorder="1"/>
    <xf numFmtId="43" fontId="0" fillId="2" borderId="8" xfId="0" applyNumberFormat="1" applyFill="1" applyBorder="1"/>
    <xf numFmtId="43" fontId="0" fillId="2" borderId="17" xfId="1" applyFont="1" applyFill="1" applyBorder="1"/>
    <xf numFmtId="0" fontId="11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43" fontId="0" fillId="2" borderId="1" xfId="0" applyNumberFormat="1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4" borderId="1" xfId="0" applyFill="1" applyBorder="1"/>
    <xf numFmtId="14" fontId="0" fillId="4" borderId="1" xfId="0" applyNumberFormat="1" applyFill="1" applyBorder="1"/>
    <xf numFmtId="43" fontId="0" fillId="4" borderId="1" xfId="1" applyFont="1" applyFill="1" applyBorder="1"/>
    <xf numFmtId="43" fontId="2" fillId="2" borderId="4" xfId="1" applyNumberFormat="1" applyFont="1" applyFill="1" applyBorder="1"/>
    <xf numFmtId="165" fontId="2" fillId="2" borderId="2" xfId="1" applyNumberFormat="1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43" fontId="2" fillId="4" borderId="2" xfId="1" applyNumberFormat="1" applyFont="1" applyFill="1" applyBorder="1"/>
    <xf numFmtId="43" fontId="2" fillId="4" borderId="1" xfId="1" applyNumberFormat="1" applyFont="1" applyFill="1" applyBorder="1"/>
    <xf numFmtId="0" fontId="0" fillId="4" borderId="2" xfId="0" applyFill="1" applyBorder="1"/>
    <xf numFmtId="43" fontId="0" fillId="4" borderId="2" xfId="1" applyNumberFormat="1" applyFont="1" applyFill="1" applyBorder="1"/>
    <xf numFmtId="43" fontId="0" fillId="4" borderId="1" xfId="1" applyNumberFormat="1" applyFont="1" applyFill="1" applyBorder="1"/>
    <xf numFmtId="165" fontId="2" fillId="4" borderId="2" xfId="1" applyNumberFormat="1" applyFont="1" applyFill="1" applyBorder="1"/>
    <xf numFmtId="164" fontId="2" fillId="4" borderId="1" xfId="1" applyNumberFormat="1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165" fontId="2" fillId="0" borderId="2" xfId="1" applyNumberFormat="1" applyFont="1" applyFill="1" applyBorder="1"/>
    <xf numFmtId="43" fontId="0" fillId="4" borderId="4" xfId="1" applyNumberFormat="1" applyFont="1" applyFill="1" applyBorder="1"/>
    <xf numFmtId="0" fontId="0" fillId="4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Fill="1"/>
    <xf numFmtId="43" fontId="2" fillId="0" borderId="1" xfId="1" applyNumberFormat="1" applyFont="1" applyFill="1" applyBorder="1"/>
    <xf numFmtId="43" fontId="0" fillId="0" borderId="4" xfId="1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6" fontId="2" fillId="4" borderId="3" xfId="1" applyNumberFormat="1" applyFont="1" applyFill="1" applyBorder="1" applyAlignment="1">
      <alignment horizontal="center" vertical="center"/>
    </xf>
    <xf numFmtId="166" fontId="2" fillId="4" borderId="4" xfId="1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left"/>
    </xf>
  </cellXfs>
  <cellStyles count="7">
    <cellStyle name="Komma" xfId="1" builtinId="3"/>
    <cellStyle name="Komma 2" xfId="4"/>
    <cellStyle name="Prozent" xfId="2" builtinId="5"/>
    <cellStyle name="Standard" xfId="0" builtinId="0"/>
    <cellStyle name="Standard 2" xfId="3"/>
    <cellStyle name="TITEL" xfId="5"/>
    <cellStyle name="Zahl/Unterstrichen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66675</xdr:rowOff>
    </xdr:from>
    <xdr:to>
      <xdr:col>10</xdr:col>
      <xdr:colOff>314325</xdr:colOff>
      <xdr:row>33</xdr:row>
      <xdr:rowOff>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7515225" cy="621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zoomScaleNormal="100" workbookViewId="0">
      <selection activeCell="B1" sqref="B1"/>
    </sheetView>
  </sheetViews>
  <sheetFormatPr baseColWidth="10" defaultColWidth="11.42578125" defaultRowHeight="15" x14ac:dyDescent="0.25"/>
  <cols>
    <col min="1" max="1" width="2" style="2" customWidth="1"/>
    <col min="2" max="2" width="24.42578125" style="2" bestFit="1" customWidth="1"/>
    <col min="3" max="3" width="7.7109375" style="2" customWidth="1"/>
    <col min="4" max="11" width="14.85546875" style="2" customWidth="1"/>
    <col min="12" max="16384" width="11.42578125" style="2"/>
  </cols>
  <sheetData>
    <row r="1" spans="2:11" x14ac:dyDescent="0.25">
      <c r="B1" s="2" t="s">
        <v>48</v>
      </c>
      <c r="C1" s="96">
        <v>43465</v>
      </c>
      <c r="D1" s="96"/>
    </row>
    <row r="3" spans="2:11" x14ac:dyDescent="0.25">
      <c r="B3" s="1" t="s">
        <v>0</v>
      </c>
      <c r="C3" s="1" t="s">
        <v>19</v>
      </c>
    </row>
    <row r="4" spans="2:11" x14ac:dyDescent="0.25">
      <c r="B4" s="1"/>
    </row>
    <row r="5" spans="2:11" ht="15.75" x14ac:dyDescent="0.25">
      <c r="B5" s="30"/>
    </row>
    <row r="6" spans="2:11" x14ac:dyDescent="0.25">
      <c r="B6" s="1"/>
    </row>
    <row r="7" spans="2:11" x14ac:dyDescent="0.25">
      <c r="B7" s="33">
        <v>2018</v>
      </c>
    </row>
    <row r="8" spans="2:11" ht="15" customHeight="1" x14ac:dyDescent="0.25">
      <c r="B8" s="93" t="s">
        <v>51</v>
      </c>
      <c r="C8" s="93"/>
      <c r="D8" s="94" t="s">
        <v>20</v>
      </c>
      <c r="E8" s="94" t="s">
        <v>21</v>
      </c>
      <c r="F8" s="94" t="s">
        <v>16</v>
      </c>
      <c r="G8" s="91" t="s">
        <v>62</v>
      </c>
      <c r="H8" s="91" t="s">
        <v>22</v>
      </c>
      <c r="I8" s="91" t="s">
        <v>24</v>
      </c>
      <c r="J8" s="91" t="s">
        <v>66</v>
      </c>
      <c r="K8" s="91" t="s">
        <v>67</v>
      </c>
    </row>
    <row r="9" spans="2:11" x14ac:dyDescent="0.25">
      <c r="B9" s="93"/>
      <c r="C9" s="93"/>
      <c r="D9" s="95"/>
      <c r="E9" s="95"/>
      <c r="F9" s="95"/>
      <c r="G9" s="92"/>
      <c r="H9" s="92"/>
      <c r="I9" s="92"/>
      <c r="J9" s="92"/>
      <c r="K9" s="92"/>
    </row>
    <row r="10" spans="2:11" x14ac:dyDescent="0.25">
      <c r="D10" s="29"/>
      <c r="E10" s="29"/>
      <c r="F10" s="29"/>
      <c r="G10" s="29"/>
      <c r="H10" s="29"/>
      <c r="I10" s="29"/>
      <c r="J10" s="29"/>
      <c r="K10" s="29"/>
    </row>
    <row r="11" spans="2:11" x14ac:dyDescent="0.25">
      <c r="B11" s="86" t="s">
        <v>6</v>
      </c>
      <c r="C11" s="87" t="s">
        <v>10</v>
      </c>
      <c r="D11" s="26">
        <f>Mob_Einr!J14</f>
        <v>1000</v>
      </c>
      <c r="E11" s="26">
        <f>Masch_Werkz!J14</f>
        <v>53030</v>
      </c>
      <c r="F11" s="26">
        <f>Fahrzeuge!J14</f>
        <v>53281</v>
      </c>
      <c r="G11" s="26">
        <f>Informatik!J14</f>
        <v>0</v>
      </c>
      <c r="H11" s="26">
        <f>'Feste Einrichtungen'!J14</f>
        <v>0</v>
      </c>
      <c r="I11" s="26">
        <f>SUM(D11:H11)</f>
        <v>107311</v>
      </c>
      <c r="J11" s="26">
        <f>Immobilien!J14</f>
        <v>850000</v>
      </c>
      <c r="K11" s="26">
        <f>'Immat. Anlagen'!J14</f>
        <v>0</v>
      </c>
    </row>
    <row r="12" spans="2:11" x14ac:dyDescent="0.25">
      <c r="B12" s="86" t="s">
        <v>3</v>
      </c>
      <c r="C12" s="87"/>
      <c r="D12" s="26">
        <f>Mob_Einr!J15</f>
        <v>0</v>
      </c>
      <c r="E12" s="26">
        <f>Masch_Werkz!J15</f>
        <v>0</v>
      </c>
      <c r="F12" s="26">
        <f>Fahrzeuge!J15</f>
        <v>0</v>
      </c>
      <c r="G12" s="26">
        <f>Informatik!J15</f>
        <v>0</v>
      </c>
      <c r="H12" s="26">
        <f>'Feste Einrichtungen'!J15</f>
        <v>0</v>
      </c>
      <c r="I12" s="26">
        <f>SUM(D12:H12)</f>
        <v>0</v>
      </c>
      <c r="J12" s="26">
        <f>Immobilien!J15</f>
        <v>124604</v>
      </c>
      <c r="K12" s="26">
        <f>'Immat. Anlagen'!J15</f>
        <v>0</v>
      </c>
    </row>
    <row r="13" spans="2:11" x14ac:dyDescent="0.25">
      <c r="B13" s="86" t="s">
        <v>4</v>
      </c>
      <c r="C13" s="87"/>
      <c r="D13" s="26">
        <f>Mob_Einr!J16</f>
        <v>0</v>
      </c>
      <c r="E13" s="26">
        <f>Masch_Werkz!J16</f>
        <v>0</v>
      </c>
      <c r="F13" s="26">
        <f>Fahrzeuge!J16</f>
        <v>0</v>
      </c>
      <c r="G13" s="26">
        <f>Informatik!J16</f>
        <v>0</v>
      </c>
      <c r="H13" s="26">
        <f>'Feste Einrichtungen'!J16</f>
        <v>0</v>
      </c>
      <c r="I13" s="26">
        <f>SUM(D13:H13)</f>
        <v>0</v>
      </c>
      <c r="J13" s="26">
        <f>Immobilien!J16</f>
        <v>0</v>
      </c>
      <c r="K13" s="26">
        <f>'Immat. Anlagen'!J16</f>
        <v>0</v>
      </c>
    </row>
    <row r="14" spans="2:11" x14ac:dyDescent="0.25">
      <c r="B14" s="81" t="s">
        <v>5</v>
      </c>
      <c r="C14" s="82" t="s">
        <v>11</v>
      </c>
      <c r="D14" s="89">
        <f t="shared" ref="D14:E14" si="0">D11+D12+D13</f>
        <v>1000</v>
      </c>
      <c r="E14" s="89">
        <f t="shared" si="0"/>
        <v>53030</v>
      </c>
      <c r="F14" s="89">
        <f>Fahrzeuge!J17</f>
        <v>53281</v>
      </c>
      <c r="G14" s="89">
        <f>Informatik!J17</f>
        <v>0</v>
      </c>
      <c r="H14" s="89">
        <f>'Feste Einrichtungen'!J17</f>
        <v>0</v>
      </c>
      <c r="I14" s="89">
        <f>SUM(D14:H14)</f>
        <v>107311</v>
      </c>
      <c r="J14" s="89">
        <f>Immobilien!J17</f>
        <v>974604</v>
      </c>
      <c r="K14" s="89">
        <f>'Immat. Anlagen'!J17</f>
        <v>0</v>
      </c>
    </row>
    <row r="15" spans="2:11" x14ac:dyDescent="0.25">
      <c r="B15" s="88"/>
      <c r="C15" s="88"/>
      <c r="D15" s="90"/>
      <c r="E15" s="90"/>
      <c r="F15" s="90"/>
      <c r="G15" s="26"/>
      <c r="H15" s="90"/>
      <c r="I15" s="90"/>
      <c r="J15" s="90"/>
      <c r="K15" s="26">
        <f t="shared" ref="K15:K22" si="1">I15+J15</f>
        <v>0</v>
      </c>
    </row>
    <row r="16" spans="2:11" x14ac:dyDescent="0.25">
      <c r="B16" s="86" t="s">
        <v>2</v>
      </c>
      <c r="C16" s="87" t="s">
        <v>10</v>
      </c>
      <c r="D16" s="26">
        <f>Mob_Einr!J19</f>
        <v>-560</v>
      </c>
      <c r="E16" s="26">
        <f>Masch_Werkz!J19</f>
        <v>-19876.509999999998</v>
      </c>
      <c r="F16" s="26">
        <f>Fahrzeuge!J19</f>
        <v>-28921</v>
      </c>
      <c r="G16" s="26">
        <f>Informatik!J19</f>
        <v>0</v>
      </c>
      <c r="H16" s="26">
        <f>'Feste Einrichtungen'!J19</f>
        <v>0</v>
      </c>
      <c r="I16" s="26">
        <f t="shared" ref="I16:I24" si="2">SUM(D16:H16)</f>
        <v>-49357.509999999995</v>
      </c>
      <c r="J16" s="26">
        <f>Immobilien!J19</f>
        <v>-98000</v>
      </c>
      <c r="K16" s="26">
        <f>'Immat. Anlagen'!J19</f>
        <v>0</v>
      </c>
    </row>
    <row r="17" spans="2:11" x14ac:dyDescent="0.25">
      <c r="B17" s="86" t="s">
        <v>7</v>
      </c>
      <c r="C17" s="87"/>
      <c r="D17" s="26">
        <f>Mob_Einr!J20</f>
        <v>-110</v>
      </c>
      <c r="E17" s="26">
        <f>Masch_Werkz!J20</f>
        <v>-3539.2293333333341</v>
      </c>
      <c r="F17" s="26">
        <f>Fahrzeuge!J20</f>
        <v>-8288</v>
      </c>
      <c r="G17" s="26">
        <f>Informatik!J20</f>
        <v>0</v>
      </c>
      <c r="H17" s="26">
        <f>'Feste Einrichtungen'!J20</f>
        <v>0</v>
      </c>
      <c r="I17" s="26">
        <f t="shared" si="2"/>
        <v>-11937.229333333335</v>
      </c>
      <c r="J17" s="26">
        <f>Immobilien!J20</f>
        <v>-15040</v>
      </c>
      <c r="K17" s="26">
        <f>'Immat. Anlagen'!J20</f>
        <v>0</v>
      </c>
    </row>
    <row r="18" spans="2:11" x14ac:dyDescent="0.25">
      <c r="B18" s="86" t="s">
        <v>8</v>
      </c>
      <c r="C18" s="87"/>
      <c r="D18" s="26">
        <f>Mob_Einr!J22</f>
        <v>0</v>
      </c>
      <c r="E18" s="26">
        <f>Masch_Werkz!J22</f>
        <v>0</v>
      </c>
      <c r="F18" s="26">
        <f>Fahrzeuge!J21</f>
        <v>28</v>
      </c>
      <c r="G18" s="26">
        <f>Informatik!J21</f>
        <v>0</v>
      </c>
      <c r="H18" s="26">
        <f>'Feste Einrichtungen'!J21</f>
        <v>0</v>
      </c>
      <c r="I18" s="26">
        <f t="shared" si="2"/>
        <v>28</v>
      </c>
      <c r="J18" s="26">
        <f>Immobilien!J21</f>
        <v>-564</v>
      </c>
      <c r="K18" s="26">
        <f>'Immat. Anlagen'!J21</f>
        <v>0</v>
      </c>
    </row>
    <row r="19" spans="2:11" x14ac:dyDescent="0.25">
      <c r="B19" s="86" t="s">
        <v>3</v>
      </c>
      <c r="C19" s="87"/>
      <c r="D19" s="26">
        <f>Mob_Einr!J23</f>
        <v>0</v>
      </c>
      <c r="E19" s="26">
        <f>Masch_Werkz!J23</f>
        <v>0</v>
      </c>
      <c r="F19" s="26">
        <f>Fahrzeuge!J22</f>
        <v>0</v>
      </c>
      <c r="G19" s="26">
        <f>Informatik!J22</f>
        <v>0</v>
      </c>
      <c r="H19" s="26">
        <f>'Feste Einrichtungen'!J22</f>
        <v>0</v>
      </c>
      <c r="I19" s="26">
        <f t="shared" si="2"/>
        <v>0</v>
      </c>
      <c r="J19" s="26">
        <f>Immobilien!J22</f>
        <v>0</v>
      </c>
      <c r="K19" s="26">
        <f>'Immat. Anlagen'!J22</f>
        <v>0</v>
      </c>
    </row>
    <row r="20" spans="2:11" x14ac:dyDescent="0.25">
      <c r="B20" s="86" t="s">
        <v>4</v>
      </c>
      <c r="C20" s="87"/>
      <c r="D20" s="26">
        <f>Mob_Einr!J24</f>
        <v>0</v>
      </c>
      <c r="E20" s="26">
        <f>Masch_Werkz!J24</f>
        <v>0</v>
      </c>
      <c r="F20" s="26">
        <f>Fahrzeuge!J23</f>
        <v>0</v>
      </c>
      <c r="G20" s="26">
        <f>Informatik!J23</f>
        <v>0</v>
      </c>
      <c r="H20" s="26">
        <f>'Feste Einrichtungen'!J23</f>
        <v>0</v>
      </c>
      <c r="I20" s="26">
        <f t="shared" si="2"/>
        <v>0</v>
      </c>
      <c r="J20" s="26">
        <f>Immobilien!J23</f>
        <v>0</v>
      </c>
      <c r="K20" s="26">
        <f>'Immat. Anlagen'!J23</f>
        <v>0</v>
      </c>
    </row>
    <row r="21" spans="2:11" s="1" customFormat="1" x14ac:dyDescent="0.25">
      <c r="B21" s="81" t="s">
        <v>2</v>
      </c>
      <c r="C21" s="82" t="s">
        <v>11</v>
      </c>
      <c r="D21" s="89">
        <f>Mob_Einr!J25</f>
        <v>-700</v>
      </c>
      <c r="E21" s="89">
        <f>Masch_Werkz!J25</f>
        <v>-23415.739333333331</v>
      </c>
      <c r="F21" s="89">
        <f>Fahrzeuge!J24</f>
        <v>0</v>
      </c>
      <c r="G21" s="89">
        <f>Informatik!J24</f>
        <v>0</v>
      </c>
      <c r="H21" s="89">
        <f>'Feste Einrichtungen'!J24</f>
        <v>0</v>
      </c>
      <c r="I21" s="89">
        <f t="shared" si="2"/>
        <v>-24115.739333333331</v>
      </c>
      <c r="J21" s="89">
        <f>Immobilien!J24</f>
        <v>0</v>
      </c>
      <c r="K21" s="89">
        <f>'Immat. Anlagen'!J24</f>
        <v>0</v>
      </c>
    </row>
    <row r="22" spans="2:11" x14ac:dyDescent="0.25">
      <c r="B22" s="88"/>
      <c r="C22" s="88"/>
      <c r="D22" s="90"/>
      <c r="E22" s="90"/>
      <c r="F22" s="90"/>
      <c r="G22" s="26"/>
      <c r="H22" s="90"/>
      <c r="I22" s="90"/>
      <c r="J22" s="90"/>
      <c r="K22" s="26">
        <f t="shared" si="1"/>
        <v>0</v>
      </c>
    </row>
    <row r="23" spans="2:11" x14ac:dyDescent="0.25">
      <c r="B23" s="86" t="s">
        <v>9</v>
      </c>
      <c r="C23" s="87" t="s">
        <v>10</v>
      </c>
      <c r="D23" s="26">
        <f>Mob_Einr!J27</f>
        <v>440</v>
      </c>
      <c r="E23" s="26">
        <f>Masch_Werkz!J27</f>
        <v>33153.490000000005</v>
      </c>
      <c r="F23" s="26">
        <f>Fahrzeuge!J26</f>
        <v>0</v>
      </c>
      <c r="G23" s="26">
        <f>Informatik!J26</f>
        <v>0</v>
      </c>
      <c r="H23" s="26">
        <f>'Feste Einrichtungen'!J26</f>
        <v>0</v>
      </c>
      <c r="I23" s="26">
        <f t="shared" si="2"/>
        <v>33593.490000000005</v>
      </c>
      <c r="J23" s="26">
        <f>Immobilien!J26</f>
        <v>0</v>
      </c>
      <c r="K23" s="26">
        <f>'Immat. Anlagen'!J26</f>
        <v>0</v>
      </c>
    </row>
    <row r="24" spans="2:11" s="1" customFormat="1" x14ac:dyDescent="0.25">
      <c r="B24" s="81" t="s">
        <v>9</v>
      </c>
      <c r="C24" s="82" t="s">
        <v>11</v>
      </c>
      <c r="D24" s="89">
        <f>Mob_Einr!J28</f>
        <v>300</v>
      </c>
      <c r="E24" s="89">
        <f t="shared" ref="E24" si="3">E14+E21</f>
        <v>29614.260666666669</v>
      </c>
      <c r="F24" s="89">
        <f>Fahrzeuge!J27</f>
        <v>24360</v>
      </c>
      <c r="G24" s="89">
        <f>Informatik!J27</f>
        <v>0</v>
      </c>
      <c r="H24" s="89">
        <f>'Feste Einrichtungen'!J27</f>
        <v>0</v>
      </c>
      <c r="I24" s="89">
        <f t="shared" si="2"/>
        <v>54274.260666666669</v>
      </c>
      <c r="J24" s="89">
        <f>Immobilien!J27</f>
        <v>752000</v>
      </c>
      <c r="K24" s="89">
        <f>'Immat. Anlagen'!J27</f>
        <v>0</v>
      </c>
    </row>
    <row r="25" spans="2:11" x14ac:dyDescent="0.25">
      <c r="D25" s="6"/>
      <c r="E25" s="6"/>
      <c r="F25" s="6"/>
      <c r="G25" s="28"/>
      <c r="H25" s="6"/>
      <c r="I25" s="6"/>
      <c r="J25" s="6"/>
      <c r="K25" s="6"/>
    </row>
    <row r="26" spans="2:11" x14ac:dyDescent="0.25">
      <c r="D26" s="6"/>
      <c r="E26" s="6"/>
      <c r="F26" s="6"/>
      <c r="G26" s="6"/>
      <c r="H26" s="6"/>
      <c r="I26" s="6"/>
      <c r="J26" s="6"/>
      <c r="K26" s="6"/>
    </row>
    <row r="27" spans="2:1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x14ac:dyDescent="0.25">
      <c r="B28" s="4">
        <f>B7</f>
        <v>2018</v>
      </c>
    </row>
    <row r="29" spans="2:11" ht="15" customHeight="1" x14ac:dyDescent="0.25">
      <c r="B29" s="93" t="s">
        <v>52</v>
      </c>
      <c r="C29" s="93"/>
      <c r="D29" s="91" t="s">
        <v>20</v>
      </c>
      <c r="E29" s="91" t="s">
        <v>21</v>
      </c>
      <c r="F29" s="91" t="s">
        <v>16</v>
      </c>
      <c r="G29" s="91" t="s">
        <v>62</v>
      </c>
      <c r="H29" s="91" t="s">
        <v>22</v>
      </c>
      <c r="I29" s="91" t="s">
        <v>24</v>
      </c>
      <c r="J29" s="91" t="s">
        <v>66</v>
      </c>
      <c r="K29" s="91" t="s">
        <v>67</v>
      </c>
    </row>
    <row r="30" spans="2:11" x14ac:dyDescent="0.25">
      <c r="B30" s="93"/>
      <c r="C30" s="93"/>
      <c r="D30" s="92"/>
      <c r="E30" s="92"/>
      <c r="F30" s="92"/>
      <c r="G30" s="92"/>
      <c r="H30" s="92"/>
      <c r="I30" s="92"/>
      <c r="J30" s="92"/>
      <c r="K30" s="92"/>
    </row>
    <row r="31" spans="2:11" x14ac:dyDescent="0.25">
      <c r="B31" s="11" t="s">
        <v>1</v>
      </c>
      <c r="C31" s="13"/>
      <c r="D31" s="11"/>
      <c r="E31" s="11"/>
      <c r="F31" s="11"/>
      <c r="G31" s="11"/>
      <c r="H31" s="11"/>
      <c r="I31" s="11"/>
      <c r="J31" s="11"/>
      <c r="K31" s="11"/>
    </row>
    <row r="32" spans="2:11" x14ac:dyDescent="0.25">
      <c r="B32" s="11" t="s">
        <v>14</v>
      </c>
      <c r="C32" s="13"/>
      <c r="D32" s="23"/>
      <c r="E32" s="23"/>
      <c r="F32" s="23"/>
      <c r="G32" s="23"/>
      <c r="H32" s="23"/>
      <c r="I32" s="23"/>
      <c r="J32" s="23"/>
      <c r="K32" s="23"/>
    </row>
    <row r="33" spans="2:12" x14ac:dyDescent="0.25">
      <c r="D33" s="15"/>
      <c r="E33" s="15"/>
      <c r="F33" s="15"/>
      <c r="G33" s="15"/>
      <c r="H33" s="15"/>
      <c r="I33" s="15"/>
      <c r="J33" s="15"/>
      <c r="K33" s="15"/>
    </row>
    <row r="34" spans="2:12" x14ac:dyDescent="0.25">
      <c r="B34" s="9" t="s">
        <v>6</v>
      </c>
      <c r="C34" s="14" t="s">
        <v>10</v>
      </c>
      <c r="D34" s="10">
        <f>Mob_Einr!J40</f>
        <v>1000</v>
      </c>
      <c r="E34" s="10">
        <f>Masch_Werkz!J40</f>
        <v>53030</v>
      </c>
      <c r="F34" s="10">
        <f>Fahrzeuge!J40</f>
        <v>53281</v>
      </c>
      <c r="G34" s="10">
        <f>Informatik!J40</f>
        <v>0</v>
      </c>
      <c r="H34" s="10">
        <f>'Feste Einrichtungen'!J14</f>
        <v>0</v>
      </c>
      <c r="I34" s="10">
        <f>SUM(D34:H34)</f>
        <v>107311</v>
      </c>
      <c r="J34" s="10">
        <f>Immobilien!J40</f>
        <v>850000</v>
      </c>
      <c r="K34" s="10">
        <f>'Immat. Anlagen'!J40</f>
        <v>0</v>
      </c>
    </row>
    <row r="35" spans="2:12" x14ac:dyDescent="0.25">
      <c r="B35" s="9" t="s">
        <v>3</v>
      </c>
      <c r="C35" s="14"/>
      <c r="D35" s="10">
        <f>Mob_Einr!J41</f>
        <v>0</v>
      </c>
      <c r="E35" s="10">
        <f>Masch_Werkz!J41</f>
        <v>0</v>
      </c>
      <c r="F35" s="10">
        <f>Fahrzeuge!J41</f>
        <v>0</v>
      </c>
      <c r="G35" s="10">
        <f>Informatik!J41</f>
        <v>0</v>
      </c>
      <c r="H35" s="10">
        <f>'Feste Einrichtungen'!J15</f>
        <v>0</v>
      </c>
      <c r="I35" s="10">
        <f>SUM(D35:H35)</f>
        <v>0</v>
      </c>
      <c r="J35" s="10">
        <f>Immobilien!J41</f>
        <v>124604</v>
      </c>
      <c r="K35" s="10">
        <f>'Immat. Anlagen'!J41</f>
        <v>0</v>
      </c>
    </row>
    <row r="36" spans="2:12" x14ac:dyDescent="0.25">
      <c r="B36" s="9" t="s">
        <v>4</v>
      </c>
      <c r="C36" s="14"/>
      <c r="D36" s="10">
        <f>Mob_Einr!J42</f>
        <v>0</v>
      </c>
      <c r="E36" s="10">
        <f>Masch_Werkz!J42</f>
        <v>0</v>
      </c>
      <c r="F36" s="10">
        <f>Fahrzeuge!J42</f>
        <v>0</v>
      </c>
      <c r="G36" s="10">
        <f>Informatik!J42</f>
        <v>0</v>
      </c>
      <c r="H36" s="10">
        <f>'Feste Einrichtungen'!J16</f>
        <v>0</v>
      </c>
      <c r="I36" s="10">
        <f>SUM(D36:H36)</f>
        <v>0</v>
      </c>
      <c r="J36" s="10">
        <f>Immobilien!J42</f>
        <v>0</v>
      </c>
      <c r="K36" s="10">
        <f>'Immat. Anlagen'!J42</f>
        <v>0</v>
      </c>
    </row>
    <row r="37" spans="2:12" x14ac:dyDescent="0.25">
      <c r="B37" s="11" t="s">
        <v>5</v>
      </c>
      <c r="C37" s="13" t="s">
        <v>11</v>
      </c>
      <c r="D37" s="12">
        <f t="shared" ref="D37:F37" si="4">D34+D35+D36</f>
        <v>1000</v>
      </c>
      <c r="E37" s="12">
        <f t="shared" si="4"/>
        <v>53030</v>
      </c>
      <c r="F37" s="12">
        <f t="shared" si="4"/>
        <v>53281</v>
      </c>
      <c r="G37" s="12">
        <f>Informatik!J43</f>
        <v>0</v>
      </c>
      <c r="H37" s="12">
        <f>'Feste Einrichtungen'!J17</f>
        <v>0</v>
      </c>
      <c r="I37" s="12">
        <f>SUM(D37:H37)</f>
        <v>107311</v>
      </c>
      <c r="J37" s="12">
        <f>Immobilien!J43</f>
        <v>974604</v>
      </c>
      <c r="K37" s="12">
        <f>'Immat. Anlagen'!J43</f>
        <v>0</v>
      </c>
    </row>
    <row r="38" spans="2:12" x14ac:dyDescent="0.25">
      <c r="D38" s="16"/>
      <c r="E38" s="16"/>
      <c r="F38" s="16"/>
      <c r="G38" s="10"/>
      <c r="H38" s="16"/>
      <c r="I38" s="16"/>
      <c r="J38" s="70"/>
      <c r="K38" s="10"/>
    </row>
    <row r="39" spans="2:12" x14ac:dyDescent="0.25">
      <c r="B39" s="9" t="s">
        <v>2</v>
      </c>
      <c r="C39" s="14" t="s">
        <v>10</v>
      </c>
      <c r="D39" s="10">
        <f>Mob_Einr!J45</f>
        <v>-250</v>
      </c>
      <c r="E39" s="10">
        <f>Masch_Werkz!J45</f>
        <v>-15328.84</v>
      </c>
      <c r="F39" s="10">
        <f>Fahrzeuge!J45</f>
        <v>-15328.84</v>
      </c>
      <c r="G39" s="10">
        <f>Informatik!J45</f>
        <v>0</v>
      </c>
      <c r="H39" s="10">
        <f>'Feste Einrichtungen'!J19</f>
        <v>0</v>
      </c>
      <c r="I39" s="10">
        <f t="shared" ref="I39:I47" si="5">SUM(D39:H39)</f>
        <v>-30907.68</v>
      </c>
      <c r="J39" s="10">
        <f>Immobilien!J45</f>
        <v>0</v>
      </c>
      <c r="K39" s="10">
        <f>'Immat. Anlagen'!J45</f>
        <v>0</v>
      </c>
    </row>
    <row r="40" spans="2:12" x14ac:dyDescent="0.25">
      <c r="B40" s="9" t="s">
        <v>7</v>
      </c>
      <c r="C40" s="14"/>
      <c r="D40" s="10">
        <f>Mob_Einr!J46</f>
        <v>-125</v>
      </c>
      <c r="E40" s="10">
        <f>Masch_Werkz!J46</f>
        <v>-5744.916666666667</v>
      </c>
      <c r="F40" s="10">
        <f>Fahrzeuge!J46</f>
        <v>-6205.125</v>
      </c>
      <c r="G40" s="10">
        <f>Informatik!J46</f>
        <v>0</v>
      </c>
      <c r="H40" s="10">
        <f>'Feste Einrichtungen'!J20</f>
        <v>0</v>
      </c>
      <c r="I40" s="10">
        <f t="shared" si="5"/>
        <v>-12075.041666666668</v>
      </c>
      <c r="J40" s="10">
        <f>Immobilien!J46</f>
        <v>0</v>
      </c>
      <c r="K40" s="10">
        <f>'Immat. Anlagen'!J46</f>
        <v>0</v>
      </c>
    </row>
    <row r="41" spans="2:12" x14ac:dyDescent="0.25">
      <c r="B41" s="9" t="s">
        <v>8</v>
      </c>
      <c r="C41" s="14"/>
      <c r="D41" s="10">
        <f>Mob_Einr!J48</f>
        <v>0</v>
      </c>
      <c r="E41" s="10">
        <f>Masch_Werkz!J48</f>
        <v>0</v>
      </c>
      <c r="F41" s="10">
        <f>Fahrzeuge!J47</f>
        <v>0</v>
      </c>
      <c r="G41" s="10">
        <f>Informatik!J47</f>
        <v>0</v>
      </c>
      <c r="H41" s="10">
        <f>'Feste Einrichtungen'!J21</f>
        <v>0</v>
      </c>
      <c r="I41" s="10">
        <f t="shared" si="5"/>
        <v>0</v>
      </c>
      <c r="J41" s="10">
        <f>Immobilien!J47</f>
        <v>0</v>
      </c>
      <c r="K41" s="10">
        <f>'Immat. Anlagen'!J47</f>
        <v>0</v>
      </c>
    </row>
    <row r="42" spans="2:12" x14ac:dyDescent="0.25">
      <c r="B42" s="9" t="s">
        <v>3</v>
      </c>
      <c r="C42" s="14"/>
      <c r="D42" s="10">
        <f>Mob_Einr!J49</f>
        <v>0</v>
      </c>
      <c r="E42" s="10">
        <f>Masch_Werkz!J49</f>
        <v>0</v>
      </c>
      <c r="F42" s="10">
        <f>Fahrzeuge!J48</f>
        <v>0</v>
      </c>
      <c r="G42" s="10">
        <f>Informatik!J48</f>
        <v>0</v>
      </c>
      <c r="H42" s="10">
        <f>'Feste Einrichtungen'!J22</f>
        <v>0</v>
      </c>
      <c r="I42" s="10">
        <f t="shared" si="5"/>
        <v>0</v>
      </c>
      <c r="J42" s="10">
        <f>Immobilien!J48</f>
        <v>0</v>
      </c>
      <c r="K42" s="10">
        <f>'Immat. Anlagen'!J48</f>
        <v>0</v>
      </c>
    </row>
    <row r="43" spans="2:12" x14ac:dyDescent="0.25">
      <c r="B43" s="9" t="s">
        <v>4</v>
      </c>
      <c r="C43" s="14"/>
      <c r="D43" s="10">
        <f>Mob_Einr!J50</f>
        <v>0</v>
      </c>
      <c r="E43" s="10">
        <f>Masch_Werkz!J50</f>
        <v>0</v>
      </c>
      <c r="F43" s="10">
        <f>Fahrzeuge!J49</f>
        <v>0</v>
      </c>
      <c r="G43" s="10">
        <f>Informatik!J49</f>
        <v>0</v>
      </c>
      <c r="H43" s="10">
        <f>'Feste Einrichtungen'!J23</f>
        <v>0</v>
      </c>
      <c r="I43" s="10">
        <f t="shared" si="5"/>
        <v>0</v>
      </c>
      <c r="J43" s="10">
        <f>Immobilien!J49</f>
        <v>0</v>
      </c>
      <c r="K43" s="10">
        <f>'Immat. Anlagen'!J49</f>
        <v>0</v>
      </c>
    </row>
    <row r="44" spans="2:12" x14ac:dyDescent="0.25">
      <c r="B44" s="11" t="s">
        <v>2</v>
      </c>
      <c r="C44" s="13" t="s">
        <v>11</v>
      </c>
      <c r="D44" s="12">
        <f>Mob_Einr!J51</f>
        <v>-375</v>
      </c>
      <c r="E44" s="12">
        <f>Masch_Werkz!J51</f>
        <v>-21073.756666666668</v>
      </c>
      <c r="F44" s="12">
        <f>Fahrzeuge!J50</f>
        <v>0</v>
      </c>
      <c r="G44" s="12">
        <f>Informatik!J50</f>
        <v>0</v>
      </c>
      <c r="H44" s="12">
        <f>'Feste Einrichtungen'!J24</f>
        <v>0</v>
      </c>
      <c r="I44" s="12">
        <f t="shared" si="5"/>
        <v>-21448.756666666668</v>
      </c>
      <c r="J44" s="12">
        <f>Immobilien!J50</f>
        <v>0</v>
      </c>
      <c r="K44" s="12">
        <f>'Immat. Anlagen'!J50</f>
        <v>0</v>
      </c>
    </row>
    <row r="45" spans="2:12" x14ac:dyDescent="0.25">
      <c r="D45" s="16"/>
      <c r="E45" s="16"/>
      <c r="F45" s="16"/>
      <c r="G45" s="10"/>
      <c r="H45" s="16"/>
      <c r="I45" s="16"/>
      <c r="J45" s="16"/>
      <c r="K45" s="10"/>
    </row>
    <row r="46" spans="2:12" x14ac:dyDescent="0.25">
      <c r="B46" s="9" t="s">
        <v>9</v>
      </c>
      <c r="C46" s="14" t="s">
        <v>10</v>
      </c>
      <c r="D46" s="10">
        <f>Mob_Einr!J53</f>
        <v>750</v>
      </c>
      <c r="E46" s="10">
        <f>Masch_Werkz!J53</f>
        <v>37701.160000000003</v>
      </c>
      <c r="F46" s="10">
        <f>Fahrzeuge!J52</f>
        <v>0</v>
      </c>
      <c r="G46" s="10">
        <f>Informatik!J52</f>
        <v>0</v>
      </c>
      <c r="H46" s="10">
        <f>'Feste Einrichtungen'!J26</f>
        <v>0</v>
      </c>
      <c r="I46" s="10">
        <f t="shared" si="5"/>
        <v>38451.160000000003</v>
      </c>
      <c r="J46" s="10">
        <f>Immobilien!J52</f>
        <v>0</v>
      </c>
      <c r="K46" s="10">
        <f>'Immat. Anlagen'!J52</f>
        <v>0</v>
      </c>
    </row>
    <row r="47" spans="2:12" x14ac:dyDescent="0.25">
      <c r="B47" s="11" t="s">
        <v>9</v>
      </c>
      <c r="C47" s="13" t="s">
        <v>11</v>
      </c>
      <c r="D47" s="12">
        <f>Mob_Einr!J54</f>
        <v>625</v>
      </c>
      <c r="E47" s="12">
        <f t="shared" ref="E47" si="6">E37+E44</f>
        <v>31956.243333333332</v>
      </c>
      <c r="F47" s="12">
        <f>Fahrzeuge!J53</f>
        <v>37952.160000000003</v>
      </c>
      <c r="G47" s="12">
        <f>Informatik!J53</f>
        <v>0</v>
      </c>
      <c r="H47" s="12">
        <f>'Feste Einrichtungen'!J27</f>
        <v>0</v>
      </c>
      <c r="I47" s="12">
        <f t="shared" si="5"/>
        <v>70533.403333333335</v>
      </c>
      <c r="J47" s="12">
        <f>Immobilien!J53</f>
        <v>850000</v>
      </c>
      <c r="K47" s="12">
        <f>'Immat. Anlagen'!J53</f>
        <v>0</v>
      </c>
      <c r="L47" s="5"/>
    </row>
    <row r="48" spans="2:12" x14ac:dyDescent="0.25">
      <c r="B48" s="4"/>
    </row>
    <row r="49" spans="2:11" s="34" customFormat="1" x14ac:dyDescent="0.25">
      <c r="B49" s="31" t="s">
        <v>17</v>
      </c>
      <c r="C49" s="39" t="s">
        <v>10</v>
      </c>
      <c r="D49" s="32">
        <f t="shared" ref="D49:K50" si="7">D46-D23</f>
        <v>310</v>
      </c>
      <c r="E49" s="32">
        <f t="shared" si="7"/>
        <v>4547.6699999999983</v>
      </c>
      <c r="F49" s="32">
        <f t="shared" si="7"/>
        <v>0</v>
      </c>
      <c r="G49" s="32">
        <f t="shared" si="7"/>
        <v>0</v>
      </c>
      <c r="H49" s="32">
        <f t="shared" si="7"/>
        <v>0</v>
      </c>
      <c r="I49" s="32">
        <f t="shared" si="7"/>
        <v>4857.6699999999983</v>
      </c>
      <c r="J49" s="32">
        <f t="shared" si="7"/>
        <v>0</v>
      </c>
      <c r="K49" s="32">
        <f t="shared" si="7"/>
        <v>0</v>
      </c>
    </row>
    <row r="50" spans="2:11" s="1" customFormat="1" x14ac:dyDescent="0.25">
      <c r="B50" s="31" t="s">
        <v>17</v>
      </c>
      <c r="C50" s="39" t="s">
        <v>11</v>
      </c>
      <c r="D50" s="32">
        <f t="shared" si="7"/>
        <v>325</v>
      </c>
      <c r="E50" s="32">
        <f t="shared" si="7"/>
        <v>2341.9826666666631</v>
      </c>
      <c r="F50" s="32">
        <f t="shared" si="7"/>
        <v>13592.160000000003</v>
      </c>
      <c r="G50" s="32">
        <f t="shared" si="7"/>
        <v>0</v>
      </c>
      <c r="H50" s="32">
        <f t="shared" si="7"/>
        <v>0</v>
      </c>
      <c r="I50" s="32">
        <f t="shared" si="7"/>
        <v>16259.142666666667</v>
      </c>
      <c r="J50" s="32">
        <f t="shared" si="7"/>
        <v>98000</v>
      </c>
      <c r="K50" s="32">
        <f t="shared" si="7"/>
        <v>0</v>
      </c>
    </row>
  </sheetData>
  <mergeCells count="19">
    <mergeCell ref="C1:D1"/>
    <mergeCell ref="I8:I9"/>
    <mergeCell ref="I29:I30"/>
    <mergeCell ref="J8:J9"/>
    <mergeCell ref="J29:J30"/>
    <mergeCell ref="K8:K9"/>
    <mergeCell ref="K29:K30"/>
    <mergeCell ref="B8:C9"/>
    <mergeCell ref="B29:C30"/>
    <mergeCell ref="D8:D9"/>
    <mergeCell ref="E8:E9"/>
    <mergeCell ref="F8:F9"/>
    <mergeCell ref="H8:H9"/>
    <mergeCell ref="D29:D30"/>
    <mergeCell ref="E29:E30"/>
    <mergeCell ref="F29:F30"/>
    <mergeCell ref="G29:G30"/>
    <mergeCell ref="H29:H30"/>
    <mergeCell ref="G8:G9"/>
  </mergeCells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134"/>
  <sheetViews>
    <sheetView zoomScaleNormal="100" workbookViewId="0">
      <selection activeCell="C13" sqref="C13"/>
    </sheetView>
  </sheetViews>
  <sheetFormatPr baseColWidth="10" defaultColWidth="11.5703125" defaultRowHeight="15" x14ac:dyDescent="0.25"/>
  <cols>
    <col min="1" max="1" width="3" style="2" customWidth="1"/>
    <col min="2" max="2" width="3.28515625" style="2" customWidth="1"/>
    <col min="3" max="3" width="34.7109375" style="2" customWidth="1"/>
    <col min="4" max="5" width="19.5703125" style="2" customWidth="1"/>
    <col min="6" max="6" width="23.85546875" style="2" customWidth="1"/>
    <col min="7" max="7" width="4.140625" style="2" customWidth="1"/>
    <col min="8" max="16384" width="11.5703125" style="2"/>
  </cols>
  <sheetData>
    <row r="2" spans="2:9" x14ac:dyDescent="0.25">
      <c r="B2" s="1" t="str">
        <f>CONCATENATE("Verkauf Sachanlagen ",Übersicht!B28)</f>
        <v>Verkauf Sachanlagen 2018</v>
      </c>
    </row>
    <row r="3" spans="2:9" ht="15.75" thickBot="1" x14ac:dyDescent="0.3">
      <c r="I3" s="2" t="s">
        <v>73</v>
      </c>
    </row>
    <row r="4" spans="2:9" x14ac:dyDescent="0.25">
      <c r="B4" s="47"/>
      <c r="C4" s="48"/>
      <c r="D4" s="48"/>
      <c r="E4" s="48"/>
      <c r="F4" s="48"/>
      <c r="G4" s="49"/>
      <c r="I4" s="2" t="s">
        <v>74</v>
      </c>
    </row>
    <row r="5" spans="2:9" x14ac:dyDescent="0.25">
      <c r="B5" s="50"/>
      <c r="C5" s="45" t="s">
        <v>69</v>
      </c>
      <c r="D5" s="51"/>
      <c r="E5" s="51"/>
      <c r="F5" s="51"/>
      <c r="G5" s="52"/>
      <c r="I5" s="2" t="s">
        <v>72</v>
      </c>
    </row>
    <row r="6" spans="2:9" x14ac:dyDescent="0.25">
      <c r="B6" s="50"/>
      <c r="C6" s="51"/>
      <c r="D6" s="51"/>
      <c r="E6" s="51"/>
      <c r="F6" s="51"/>
      <c r="G6" s="52"/>
      <c r="I6" s="2" t="s">
        <v>71</v>
      </c>
    </row>
    <row r="7" spans="2:9" x14ac:dyDescent="0.25">
      <c r="B7" s="50"/>
      <c r="C7" s="24" t="s">
        <v>27</v>
      </c>
      <c r="D7" s="24" t="s">
        <v>28</v>
      </c>
      <c r="E7" s="24" t="s">
        <v>30</v>
      </c>
      <c r="F7" s="24" t="s">
        <v>31</v>
      </c>
      <c r="G7" s="52"/>
    </row>
    <row r="8" spans="2:9" x14ac:dyDescent="0.25">
      <c r="B8" s="50"/>
      <c r="C8" s="67" t="s">
        <v>12</v>
      </c>
      <c r="D8" s="67" t="s">
        <v>70</v>
      </c>
      <c r="E8" s="68">
        <v>43224</v>
      </c>
      <c r="F8" s="69">
        <v>1392.75</v>
      </c>
      <c r="G8" s="52"/>
    </row>
    <row r="9" spans="2:9" x14ac:dyDescent="0.25">
      <c r="B9" s="50"/>
      <c r="C9" s="51"/>
      <c r="D9" s="51"/>
      <c r="E9" s="53"/>
      <c r="F9" s="51"/>
      <c r="G9" s="52"/>
    </row>
    <row r="10" spans="2:9" x14ac:dyDescent="0.25">
      <c r="B10" s="50"/>
      <c r="C10" s="24" t="s">
        <v>44</v>
      </c>
      <c r="D10" s="69">
        <v>5020</v>
      </c>
      <c r="E10" s="53"/>
      <c r="F10" s="51"/>
      <c r="G10" s="52"/>
    </row>
    <row r="11" spans="2:9" ht="7.15" customHeight="1" x14ac:dyDescent="0.25">
      <c r="B11" s="50"/>
      <c r="C11" s="51"/>
      <c r="D11" s="51"/>
      <c r="E11" s="53"/>
      <c r="F11" s="51"/>
      <c r="G11" s="52"/>
    </row>
    <row r="12" spans="2:9" x14ac:dyDescent="0.25">
      <c r="B12" s="50"/>
      <c r="C12" s="24" t="s">
        <v>29</v>
      </c>
      <c r="D12" s="69">
        <v>2117.84</v>
      </c>
      <c r="E12" s="53"/>
      <c r="F12" s="51"/>
      <c r="G12" s="52"/>
    </row>
    <row r="13" spans="2:9" x14ac:dyDescent="0.25">
      <c r="B13" s="50"/>
      <c r="C13" s="24" t="s">
        <v>46</v>
      </c>
      <c r="D13" s="69">
        <v>352.97333333333336</v>
      </c>
      <c r="E13" s="53"/>
      <c r="F13" s="51"/>
      <c r="G13" s="52"/>
    </row>
    <row r="14" spans="2:9" x14ac:dyDescent="0.25">
      <c r="B14" s="50"/>
      <c r="C14" s="24" t="s">
        <v>45</v>
      </c>
      <c r="D14" s="46">
        <f>D12-D13</f>
        <v>1764.8666666666668</v>
      </c>
      <c r="E14" s="53"/>
      <c r="F14" s="54">
        <f>D14</f>
        <v>1764.8666666666668</v>
      </c>
      <c r="G14" s="52"/>
    </row>
    <row r="15" spans="2:9" ht="15.75" thickBot="1" x14ac:dyDescent="0.3">
      <c r="B15" s="50"/>
      <c r="C15" s="24" t="s">
        <v>32</v>
      </c>
      <c r="E15" s="53"/>
      <c r="F15" s="55">
        <f>F8-F14</f>
        <v>-372.11666666666679</v>
      </c>
      <c r="G15" s="52"/>
    </row>
    <row r="16" spans="2:9" ht="15.75" thickTop="1" x14ac:dyDescent="0.25">
      <c r="B16" s="50"/>
      <c r="D16" s="51"/>
      <c r="E16" s="53"/>
      <c r="F16" s="51"/>
      <c r="G16" s="52"/>
    </row>
    <row r="17" spans="2:7" x14ac:dyDescent="0.25">
      <c r="B17" s="50"/>
      <c r="C17" s="56" t="s">
        <v>35</v>
      </c>
      <c r="D17" s="57">
        <f>E8</f>
        <v>43224</v>
      </c>
      <c r="E17" s="51"/>
      <c r="F17" s="51"/>
      <c r="G17" s="52"/>
    </row>
    <row r="18" spans="2:7" x14ac:dyDescent="0.25">
      <c r="B18" s="50"/>
      <c r="C18" s="58" t="s">
        <v>43</v>
      </c>
      <c r="D18" s="59" t="s">
        <v>36</v>
      </c>
      <c r="E18" s="60" t="s">
        <v>37</v>
      </c>
      <c r="F18" s="61" t="s">
        <v>38</v>
      </c>
      <c r="G18" s="52"/>
    </row>
    <row r="19" spans="2:7" x14ac:dyDescent="0.25">
      <c r="B19" s="50"/>
      <c r="C19" s="9" t="str">
        <f>CONCATENATE("Ord. Abschreibung ",D8)</f>
        <v>Ord. Abschreibung Muster</v>
      </c>
      <c r="D19" s="62">
        <f>VLOOKUP($C$8,Stamm!$B:$F,5,FALSE)</f>
        <v>682000</v>
      </c>
      <c r="E19" s="62">
        <f>VLOOKUP($C$8,Stamm!$B:$F,4,FALSE)</f>
        <v>150900</v>
      </c>
      <c r="F19" s="46">
        <f>D13</f>
        <v>352.97333333333336</v>
      </c>
      <c r="G19" s="52"/>
    </row>
    <row r="20" spans="2:7" x14ac:dyDescent="0.25">
      <c r="B20" s="50"/>
      <c r="C20" s="9" t="str">
        <f>CONCATENATE("Restwert-Abschr. ",D8)</f>
        <v>Restwert-Abschr. Muster</v>
      </c>
      <c r="D20" s="62">
        <f>IF(F15&gt;0,Stamm!$D$19,Stamm!$D$18)</f>
        <v>850200</v>
      </c>
      <c r="E20" s="62">
        <f>E19</f>
        <v>150900</v>
      </c>
      <c r="F20" s="46">
        <f>D14</f>
        <v>1764.8666666666668</v>
      </c>
      <c r="G20" s="52"/>
    </row>
    <row r="21" spans="2:7" x14ac:dyDescent="0.25">
      <c r="B21" s="50"/>
      <c r="C21" s="9" t="str">
        <f>CONCATENATE("Verkauf ",D8)</f>
        <v>Verkauf Muster</v>
      </c>
      <c r="D21" s="62" t="s">
        <v>42</v>
      </c>
      <c r="E21" s="62">
        <f>D20</f>
        <v>850200</v>
      </c>
      <c r="F21" s="46">
        <f>F8</f>
        <v>1392.75</v>
      </c>
      <c r="G21" s="52"/>
    </row>
    <row r="22" spans="2:7" x14ac:dyDescent="0.25">
      <c r="B22" s="50"/>
      <c r="C22" s="9" t="str">
        <f>CONCATENATE(C21," MWST")</f>
        <v>Verkauf Muster MWST</v>
      </c>
      <c r="D22" s="62" t="str">
        <f>D21</f>
        <v>Bank  /  Kasse</v>
      </c>
      <c r="E22" s="62">
        <v>220000</v>
      </c>
      <c r="F22" s="46">
        <f>F21*7.7%</f>
        <v>107.24175</v>
      </c>
      <c r="G22" s="52"/>
    </row>
    <row r="23" spans="2:7" x14ac:dyDescent="0.25">
      <c r="B23" s="50"/>
      <c r="C23" s="9" t="str">
        <f>CONCATENATE("Ausb. AW + kum. Abschr. ",D8)</f>
        <v>Ausb. AW + kum. Abschr. Muster</v>
      </c>
      <c r="D23" s="62">
        <f>VLOOKUP($C$8,Stamm!$B:$F,4,FALSE)</f>
        <v>150900</v>
      </c>
      <c r="E23" s="62">
        <f>VLOOKUP($C$8,Stamm!$B:$F,3,FALSE)</f>
        <v>150000</v>
      </c>
      <c r="F23" s="63">
        <f>D10</f>
        <v>5020</v>
      </c>
      <c r="G23" s="52"/>
    </row>
    <row r="24" spans="2:7" ht="15.75" thickBot="1" x14ac:dyDescent="0.3">
      <c r="B24" s="64"/>
      <c r="C24" s="65"/>
      <c r="D24" s="65"/>
      <c r="E24" s="65"/>
      <c r="F24" s="65"/>
      <c r="G24" s="66"/>
    </row>
    <row r="25" spans="2:7" ht="15.75" thickBot="1" x14ac:dyDescent="0.3"/>
    <row r="26" spans="2:7" x14ac:dyDescent="0.25">
      <c r="B26" s="47"/>
      <c r="C26" s="48"/>
      <c r="D26" s="48"/>
      <c r="E26" s="48"/>
      <c r="F26" s="48"/>
      <c r="G26" s="49"/>
    </row>
    <row r="27" spans="2:7" x14ac:dyDescent="0.25">
      <c r="B27" s="50"/>
      <c r="C27" s="45"/>
      <c r="D27" s="51"/>
      <c r="E27" s="51"/>
      <c r="F27" s="51"/>
      <c r="G27" s="52"/>
    </row>
    <row r="28" spans="2:7" x14ac:dyDescent="0.25">
      <c r="B28" s="50"/>
      <c r="C28" s="51"/>
      <c r="D28" s="51"/>
      <c r="E28" s="51"/>
      <c r="F28" s="51"/>
      <c r="G28" s="52"/>
    </row>
    <row r="29" spans="2:7" x14ac:dyDescent="0.25">
      <c r="B29" s="50"/>
      <c r="C29" s="24" t="s">
        <v>27</v>
      </c>
      <c r="D29" s="24" t="s">
        <v>28</v>
      </c>
      <c r="E29" s="24" t="s">
        <v>30</v>
      </c>
      <c r="F29" s="24" t="s">
        <v>31</v>
      </c>
      <c r="G29" s="52"/>
    </row>
    <row r="30" spans="2:7" x14ac:dyDescent="0.25">
      <c r="B30" s="50"/>
      <c r="C30" s="67"/>
      <c r="D30" s="67"/>
      <c r="E30" s="68"/>
      <c r="F30" s="69"/>
      <c r="G30" s="52"/>
    </row>
    <row r="31" spans="2:7" x14ac:dyDescent="0.25">
      <c r="B31" s="50"/>
      <c r="C31" s="51"/>
      <c r="D31" s="51"/>
      <c r="E31" s="53"/>
      <c r="F31" s="51"/>
      <c r="G31" s="52"/>
    </row>
    <row r="32" spans="2:7" x14ac:dyDescent="0.25">
      <c r="B32" s="50"/>
      <c r="C32" s="24" t="s">
        <v>44</v>
      </c>
      <c r="D32" s="69"/>
      <c r="E32" s="53"/>
      <c r="F32" s="51"/>
      <c r="G32" s="52"/>
    </row>
    <row r="33" spans="2:7" x14ac:dyDescent="0.25">
      <c r="B33" s="50"/>
      <c r="C33" s="51"/>
      <c r="D33" s="51"/>
      <c r="E33" s="53"/>
      <c r="F33" s="51"/>
      <c r="G33" s="52"/>
    </row>
    <row r="34" spans="2:7" x14ac:dyDescent="0.25">
      <c r="B34" s="50"/>
      <c r="C34" s="24" t="s">
        <v>29</v>
      </c>
      <c r="D34" s="69"/>
      <c r="E34" s="53"/>
      <c r="F34" s="51"/>
      <c r="G34" s="52"/>
    </row>
    <row r="35" spans="2:7" x14ac:dyDescent="0.25">
      <c r="B35" s="50"/>
      <c r="C35" s="24" t="s">
        <v>46</v>
      </c>
      <c r="D35" s="69"/>
      <c r="E35" s="53"/>
      <c r="F35" s="51"/>
      <c r="G35" s="52"/>
    </row>
    <row r="36" spans="2:7" x14ac:dyDescent="0.25">
      <c r="B36" s="50"/>
      <c r="C36" s="24" t="s">
        <v>45</v>
      </c>
      <c r="D36" s="46">
        <f>D34-D35</f>
        <v>0</v>
      </c>
      <c r="E36" s="53"/>
      <c r="F36" s="54">
        <f>D36</f>
        <v>0</v>
      </c>
      <c r="G36" s="52"/>
    </row>
    <row r="37" spans="2:7" ht="15.75" thickBot="1" x14ac:dyDescent="0.3">
      <c r="B37" s="50"/>
      <c r="C37" s="24" t="s">
        <v>32</v>
      </c>
      <c r="E37" s="53"/>
      <c r="F37" s="55">
        <f>F30-F36</f>
        <v>0</v>
      </c>
      <c r="G37" s="52"/>
    </row>
    <row r="38" spans="2:7" ht="15.75" thickTop="1" x14ac:dyDescent="0.25">
      <c r="B38" s="50"/>
      <c r="D38" s="51"/>
      <c r="E38" s="53"/>
      <c r="F38" s="51"/>
      <c r="G38" s="52"/>
    </row>
    <row r="39" spans="2:7" x14ac:dyDescent="0.25">
      <c r="B39" s="50"/>
      <c r="C39" s="56" t="s">
        <v>35</v>
      </c>
      <c r="D39" s="57">
        <f>E30</f>
        <v>0</v>
      </c>
      <c r="E39" s="51"/>
      <c r="F39" s="51"/>
      <c r="G39" s="52"/>
    </row>
    <row r="40" spans="2:7" x14ac:dyDescent="0.25">
      <c r="B40" s="50"/>
      <c r="C40" s="58" t="s">
        <v>43</v>
      </c>
      <c r="D40" s="59" t="s">
        <v>36</v>
      </c>
      <c r="E40" s="60" t="s">
        <v>37</v>
      </c>
      <c r="F40" s="61" t="s">
        <v>38</v>
      </c>
      <c r="G40" s="52"/>
    </row>
    <row r="41" spans="2:7" x14ac:dyDescent="0.25">
      <c r="B41" s="50"/>
      <c r="C41" s="9" t="str">
        <f>CONCATENATE("Ord. Abschreibung ",D30)</f>
        <v xml:space="preserve">Ord. Abschreibung </v>
      </c>
      <c r="D41" s="62" t="e">
        <f>VLOOKUP($C$30,Stamm!$B:$F,5,FALSE)</f>
        <v>#N/A</v>
      </c>
      <c r="E41" s="62" t="e">
        <f>VLOOKUP($C$30,Stamm!$B:$F,4,FALSE)</f>
        <v>#N/A</v>
      </c>
      <c r="F41" s="46">
        <f>D35</f>
        <v>0</v>
      </c>
      <c r="G41" s="52"/>
    </row>
    <row r="42" spans="2:7" x14ac:dyDescent="0.25">
      <c r="B42" s="50"/>
      <c r="C42" s="9" t="str">
        <f>CONCATENATE("Restwert-Abschr. ",D30)</f>
        <v xml:space="preserve">Restwert-Abschr. </v>
      </c>
      <c r="D42" s="62">
        <f>IF(F37&gt;0,Stamm!$D$19,Stamm!$D$18)</f>
        <v>850200</v>
      </c>
      <c r="E42" s="62" t="e">
        <f>E41</f>
        <v>#N/A</v>
      </c>
      <c r="F42" s="46">
        <f>D36</f>
        <v>0</v>
      </c>
      <c r="G42" s="52"/>
    </row>
    <row r="43" spans="2:7" x14ac:dyDescent="0.25">
      <c r="B43" s="50"/>
      <c r="C43" s="9" t="str">
        <f>CONCATENATE("Verkauf ",D30)</f>
        <v xml:space="preserve">Verkauf </v>
      </c>
      <c r="D43" s="62" t="s">
        <v>42</v>
      </c>
      <c r="E43" s="62">
        <f>D42</f>
        <v>850200</v>
      </c>
      <c r="F43" s="46">
        <f>F30</f>
        <v>0</v>
      </c>
      <c r="G43" s="52"/>
    </row>
    <row r="44" spans="2:7" x14ac:dyDescent="0.25">
      <c r="B44" s="50"/>
      <c r="C44" s="9" t="str">
        <f>CONCATENATE(C43," MWST")</f>
        <v>Verkauf  MWST</v>
      </c>
      <c r="D44" s="62" t="str">
        <f>D43</f>
        <v>Bank  /  Kasse</v>
      </c>
      <c r="E44" s="62">
        <v>220000</v>
      </c>
      <c r="F44" s="46">
        <f>F43*7.7%</f>
        <v>0</v>
      </c>
      <c r="G44" s="52"/>
    </row>
    <row r="45" spans="2:7" x14ac:dyDescent="0.25">
      <c r="B45" s="50"/>
      <c r="C45" s="9" t="str">
        <f>CONCATENATE("Ausb. AW + kum. Abschr. ",D30)</f>
        <v xml:space="preserve">Ausb. AW + kum. Abschr. </v>
      </c>
      <c r="D45" s="62" t="e">
        <f>VLOOKUP($C$30,Stamm!$B:$F,4,FALSE)</f>
        <v>#N/A</v>
      </c>
      <c r="E45" s="62" t="e">
        <f>VLOOKUP($C$30,Stamm!$B:$F,3,FALSE)</f>
        <v>#N/A</v>
      </c>
      <c r="F45" s="63">
        <f>D32</f>
        <v>0</v>
      </c>
      <c r="G45" s="52"/>
    </row>
    <row r="46" spans="2:7" ht="15.75" thickBot="1" x14ac:dyDescent="0.3">
      <c r="B46" s="64"/>
      <c r="C46" s="65"/>
      <c r="D46" s="65"/>
      <c r="E46" s="65"/>
      <c r="F46" s="65"/>
      <c r="G46" s="66"/>
    </row>
    <row r="47" spans="2:7" ht="15.75" thickBot="1" x14ac:dyDescent="0.3"/>
    <row r="48" spans="2:7" x14ac:dyDescent="0.25">
      <c r="B48" s="47"/>
      <c r="C48" s="48"/>
      <c r="D48" s="48"/>
      <c r="E48" s="48"/>
      <c r="F48" s="48"/>
      <c r="G48" s="49"/>
    </row>
    <row r="49" spans="2:7" x14ac:dyDescent="0.25">
      <c r="B49" s="50"/>
      <c r="C49" s="45"/>
      <c r="D49" s="51"/>
      <c r="E49" s="51"/>
      <c r="F49" s="51"/>
      <c r="G49" s="52"/>
    </row>
    <row r="50" spans="2:7" x14ac:dyDescent="0.25">
      <c r="B50" s="50"/>
      <c r="C50" s="51"/>
      <c r="D50" s="51"/>
      <c r="E50" s="51"/>
      <c r="F50" s="51"/>
      <c r="G50" s="52"/>
    </row>
    <row r="51" spans="2:7" x14ac:dyDescent="0.25">
      <c r="B51" s="50"/>
      <c r="C51" s="24" t="s">
        <v>27</v>
      </c>
      <c r="D51" s="24" t="s">
        <v>28</v>
      </c>
      <c r="E51" s="24" t="s">
        <v>30</v>
      </c>
      <c r="F51" s="24" t="s">
        <v>31</v>
      </c>
      <c r="G51" s="52"/>
    </row>
    <row r="52" spans="2:7" x14ac:dyDescent="0.25">
      <c r="B52" s="50"/>
      <c r="C52" s="67"/>
      <c r="D52" s="67"/>
      <c r="E52" s="68"/>
      <c r="F52" s="69"/>
      <c r="G52" s="52"/>
    </row>
    <row r="53" spans="2:7" x14ac:dyDescent="0.25">
      <c r="B53" s="50"/>
      <c r="C53" s="51"/>
      <c r="D53" s="51"/>
      <c r="E53" s="53"/>
      <c r="F53" s="51"/>
      <c r="G53" s="52"/>
    </row>
    <row r="54" spans="2:7" x14ac:dyDescent="0.25">
      <c r="B54" s="50"/>
      <c r="C54" s="24" t="s">
        <v>44</v>
      </c>
      <c r="D54" s="69"/>
      <c r="E54" s="53"/>
      <c r="F54" s="51"/>
      <c r="G54" s="52"/>
    </row>
    <row r="55" spans="2:7" x14ac:dyDescent="0.25">
      <c r="B55" s="50"/>
      <c r="C55" s="51"/>
      <c r="D55" s="51"/>
      <c r="E55" s="53"/>
      <c r="F55" s="51"/>
      <c r="G55" s="52"/>
    </row>
    <row r="56" spans="2:7" x14ac:dyDescent="0.25">
      <c r="B56" s="50"/>
      <c r="C56" s="24" t="s">
        <v>29</v>
      </c>
      <c r="D56" s="69"/>
      <c r="E56" s="53"/>
      <c r="F56" s="51"/>
      <c r="G56" s="52"/>
    </row>
    <row r="57" spans="2:7" x14ac:dyDescent="0.25">
      <c r="B57" s="50"/>
      <c r="C57" s="24" t="s">
        <v>46</v>
      </c>
      <c r="D57" s="69"/>
      <c r="E57" s="53"/>
      <c r="F57" s="51"/>
      <c r="G57" s="52"/>
    </row>
    <row r="58" spans="2:7" x14ac:dyDescent="0.25">
      <c r="B58" s="50"/>
      <c r="C58" s="24" t="s">
        <v>45</v>
      </c>
      <c r="D58" s="46">
        <f>D56-D57</f>
        <v>0</v>
      </c>
      <c r="E58" s="53"/>
      <c r="F58" s="54">
        <f>D58</f>
        <v>0</v>
      </c>
      <c r="G58" s="52"/>
    </row>
    <row r="59" spans="2:7" ht="15.75" thickBot="1" x14ac:dyDescent="0.3">
      <c r="B59" s="50"/>
      <c r="C59" s="24" t="s">
        <v>32</v>
      </c>
      <c r="E59" s="53"/>
      <c r="F59" s="55">
        <f>F52-F58</f>
        <v>0</v>
      </c>
      <c r="G59" s="52"/>
    </row>
    <row r="60" spans="2:7" ht="15.75" thickTop="1" x14ac:dyDescent="0.25">
      <c r="B60" s="50"/>
      <c r="D60" s="51"/>
      <c r="E60" s="53"/>
      <c r="F60" s="51"/>
      <c r="G60" s="52"/>
    </row>
    <row r="61" spans="2:7" x14ac:dyDescent="0.25">
      <c r="B61" s="50"/>
      <c r="C61" s="56" t="s">
        <v>35</v>
      </c>
      <c r="D61" s="57">
        <f>E52</f>
        <v>0</v>
      </c>
      <c r="E61" s="51"/>
      <c r="F61" s="51"/>
      <c r="G61" s="52"/>
    </row>
    <row r="62" spans="2:7" x14ac:dyDescent="0.25">
      <c r="B62" s="50"/>
      <c r="C62" s="58" t="s">
        <v>43</v>
      </c>
      <c r="D62" s="59" t="s">
        <v>36</v>
      </c>
      <c r="E62" s="60" t="s">
        <v>37</v>
      </c>
      <c r="F62" s="61" t="s">
        <v>38</v>
      </c>
      <c r="G62" s="52"/>
    </row>
    <row r="63" spans="2:7" x14ac:dyDescent="0.25">
      <c r="B63" s="50"/>
      <c r="C63" s="9" t="str">
        <f>CONCATENATE("Ord. Abschreibung ",D52)</f>
        <v xml:space="preserve">Ord. Abschreibung </v>
      </c>
      <c r="D63" s="62" t="e">
        <f>VLOOKUP($C$52,Stamm!$B:$F,5,FALSE)</f>
        <v>#N/A</v>
      </c>
      <c r="E63" s="62" t="e">
        <f>VLOOKUP($C$52,Stamm!$B:$F,4,FALSE)</f>
        <v>#N/A</v>
      </c>
      <c r="F63" s="46">
        <f>D57</f>
        <v>0</v>
      </c>
      <c r="G63" s="52"/>
    </row>
    <row r="64" spans="2:7" x14ac:dyDescent="0.25">
      <c r="B64" s="50"/>
      <c r="C64" s="9" t="str">
        <f>CONCATENATE("Restwert-Abschr. ",D52)</f>
        <v xml:space="preserve">Restwert-Abschr. </v>
      </c>
      <c r="D64" s="62">
        <f>IF(F59&gt;0,Stamm!$D$19,Stamm!$D$18)</f>
        <v>850200</v>
      </c>
      <c r="E64" s="62" t="e">
        <f>E63</f>
        <v>#N/A</v>
      </c>
      <c r="F64" s="46">
        <f>D58</f>
        <v>0</v>
      </c>
      <c r="G64" s="52"/>
    </row>
    <row r="65" spans="2:7" x14ac:dyDescent="0.25">
      <c r="B65" s="50"/>
      <c r="C65" s="9" t="str">
        <f>CONCATENATE("Verkauf ",D52)</f>
        <v xml:space="preserve">Verkauf </v>
      </c>
      <c r="D65" s="62" t="s">
        <v>42</v>
      </c>
      <c r="E65" s="62">
        <f>D64</f>
        <v>850200</v>
      </c>
      <c r="F65" s="46">
        <f>F52</f>
        <v>0</v>
      </c>
      <c r="G65" s="52"/>
    </row>
    <row r="66" spans="2:7" x14ac:dyDescent="0.25">
      <c r="B66" s="50"/>
      <c r="C66" s="9" t="str">
        <f>CONCATENATE(C65," MWST")</f>
        <v>Verkauf  MWST</v>
      </c>
      <c r="D66" s="62" t="str">
        <f>D65</f>
        <v>Bank  /  Kasse</v>
      </c>
      <c r="E66" s="62">
        <v>220000</v>
      </c>
      <c r="F66" s="46">
        <f>F65*7.7%</f>
        <v>0</v>
      </c>
      <c r="G66" s="52"/>
    </row>
    <row r="67" spans="2:7" x14ac:dyDescent="0.25">
      <c r="B67" s="50"/>
      <c r="C67" s="9" t="str">
        <f>CONCATENATE("Ausb. AW + kum. Abschr. ",D52)</f>
        <v xml:space="preserve">Ausb. AW + kum. Abschr. </v>
      </c>
      <c r="D67" s="62" t="e">
        <f>VLOOKUP($C$52,Stamm!$B:$F,4,FALSE)</f>
        <v>#N/A</v>
      </c>
      <c r="E67" s="62" t="e">
        <f>VLOOKUP($C$52,Stamm!$B:$F,3,FALSE)</f>
        <v>#N/A</v>
      </c>
      <c r="F67" s="63">
        <f>D54</f>
        <v>0</v>
      </c>
      <c r="G67" s="52"/>
    </row>
    <row r="68" spans="2:7" ht="15.75" thickBot="1" x14ac:dyDescent="0.3">
      <c r="B68" s="64"/>
      <c r="C68" s="65"/>
      <c r="D68" s="65"/>
      <c r="E68" s="65"/>
      <c r="F68" s="65"/>
      <c r="G68" s="66"/>
    </row>
    <row r="69" spans="2:7" ht="15.75" thickBot="1" x14ac:dyDescent="0.3"/>
    <row r="70" spans="2:7" x14ac:dyDescent="0.25">
      <c r="B70" s="47"/>
      <c r="C70" s="48"/>
      <c r="D70" s="48"/>
      <c r="E70" s="48"/>
      <c r="F70" s="48"/>
      <c r="G70" s="49"/>
    </row>
    <row r="71" spans="2:7" x14ac:dyDescent="0.25">
      <c r="B71" s="50"/>
      <c r="C71" s="45"/>
      <c r="D71" s="51"/>
      <c r="E71" s="51"/>
      <c r="F71" s="51"/>
      <c r="G71" s="52"/>
    </row>
    <row r="72" spans="2:7" x14ac:dyDescent="0.25">
      <c r="B72" s="50"/>
      <c r="C72" s="51"/>
      <c r="D72" s="51"/>
      <c r="E72" s="51"/>
      <c r="F72" s="51"/>
      <c r="G72" s="52"/>
    </row>
    <row r="73" spans="2:7" x14ac:dyDescent="0.25">
      <c r="B73" s="50"/>
      <c r="C73" s="24" t="s">
        <v>27</v>
      </c>
      <c r="D73" s="24" t="s">
        <v>28</v>
      </c>
      <c r="E73" s="24" t="s">
        <v>30</v>
      </c>
      <c r="F73" s="24" t="s">
        <v>31</v>
      </c>
      <c r="G73" s="52"/>
    </row>
    <row r="74" spans="2:7" x14ac:dyDescent="0.25">
      <c r="B74" s="50"/>
      <c r="C74" s="67"/>
      <c r="D74" s="67"/>
      <c r="E74" s="68"/>
      <c r="F74" s="69"/>
      <c r="G74" s="52"/>
    </row>
    <row r="75" spans="2:7" x14ac:dyDescent="0.25">
      <c r="B75" s="50"/>
      <c r="C75" s="51"/>
      <c r="D75" s="51"/>
      <c r="E75" s="53"/>
      <c r="F75" s="51"/>
      <c r="G75" s="52"/>
    </row>
    <row r="76" spans="2:7" x14ac:dyDescent="0.25">
      <c r="B76" s="50"/>
      <c r="C76" s="24" t="s">
        <v>44</v>
      </c>
      <c r="D76" s="69"/>
      <c r="E76" s="53"/>
      <c r="F76" s="51"/>
      <c r="G76" s="52"/>
    </row>
    <row r="77" spans="2:7" x14ac:dyDescent="0.25">
      <c r="B77" s="50"/>
      <c r="C77" s="51"/>
      <c r="D77" s="51"/>
      <c r="E77" s="53"/>
      <c r="F77" s="51"/>
      <c r="G77" s="52"/>
    </row>
    <row r="78" spans="2:7" x14ac:dyDescent="0.25">
      <c r="B78" s="50"/>
      <c r="C78" s="24" t="s">
        <v>29</v>
      </c>
      <c r="D78" s="69"/>
      <c r="E78" s="53"/>
      <c r="F78" s="51"/>
      <c r="G78" s="52"/>
    </row>
    <row r="79" spans="2:7" x14ac:dyDescent="0.25">
      <c r="B79" s="50"/>
      <c r="C79" s="24" t="s">
        <v>46</v>
      </c>
      <c r="D79" s="69"/>
      <c r="E79" s="53"/>
      <c r="F79" s="51"/>
      <c r="G79" s="52"/>
    </row>
    <row r="80" spans="2:7" x14ac:dyDescent="0.25">
      <c r="B80" s="50"/>
      <c r="C80" s="24" t="s">
        <v>45</v>
      </c>
      <c r="D80" s="46">
        <f>D78-D79</f>
        <v>0</v>
      </c>
      <c r="E80" s="53"/>
      <c r="F80" s="54">
        <f>D80</f>
        <v>0</v>
      </c>
      <c r="G80" s="52"/>
    </row>
    <row r="81" spans="2:7" ht="15.75" thickBot="1" x14ac:dyDescent="0.3">
      <c r="B81" s="50"/>
      <c r="C81" s="24" t="s">
        <v>32</v>
      </c>
      <c r="E81" s="53"/>
      <c r="F81" s="55">
        <f>F74-F80</f>
        <v>0</v>
      </c>
      <c r="G81" s="52"/>
    </row>
    <row r="82" spans="2:7" ht="15.75" thickTop="1" x14ac:dyDescent="0.25">
      <c r="B82" s="50"/>
      <c r="D82" s="51"/>
      <c r="E82" s="53"/>
      <c r="F82" s="51"/>
      <c r="G82" s="52"/>
    </row>
    <row r="83" spans="2:7" x14ac:dyDescent="0.25">
      <c r="B83" s="50"/>
      <c r="C83" s="56" t="s">
        <v>35</v>
      </c>
      <c r="D83" s="57">
        <f>E74</f>
        <v>0</v>
      </c>
      <c r="E83" s="51"/>
      <c r="F83" s="51"/>
      <c r="G83" s="52"/>
    </row>
    <row r="84" spans="2:7" x14ac:dyDescent="0.25">
      <c r="B84" s="50"/>
      <c r="C84" s="58" t="s">
        <v>43</v>
      </c>
      <c r="D84" s="59" t="s">
        <v>36</v>
      </c>
      <c r="E84" s="60" t="s">
        <v>37</v>
      </c>
      <c r="F84" s="61" t="s">
        <v>38</v>
      </c>
      <c r="G84" s="52"/>
    </row>
    <row r="85" spans="2:7" x14ac:dyDescent="0.25">
      <c r="B85" s="50"/>
      <c r="C85" s="9" t="str">
        <f>CONCATENATE("Ord. Abschreibung ",D74)</f>
        <v xml:space="preserve">Ord. Abschreibung </v>
      </c>
      <c r="D85" s="62" t="e">
        <f>VLOOKUP($C74,Stamm!$B:$F,5,FALSE)</f>
        <v>#N/A</v>
      </c>
      <c r="E85" s="62" t="e">
        <f>VLOOKUP($C74,Stamm!$B:$F,4,FALSE)</f>
        <v>#N/A</v>
      </c>
      <c r="F85" s="46">
        <f>D79</f>
        <v>0</v>
      </c>
      <c r="G85" s="52"/>
    </row>
    <row r="86" spans="2:7" x14ac:dyDescent="0.25">
      <c r="B86" s="50"/>
      <c r="C86" s="9" t="str">
        <f>CONCATENATE("Restwert-Abschr. ",D74)</f>
        <v xml:space="preserve">Restwert-Abschr. </v>
      </c>
      <c r="D86" s="62">
        <f>IF(F81&gt;0,Stamm!$D$19,Stamm!$D$18)</f>
        <v>850200</v>
      </c>
      <c r="E86" s="62" t="e">
        <f>E85</f>
        <v>#N/A</v>
      </c>
      <c r="F86" s="46">
        <f>D80</f>
        <v>0</v>
      </c>
      <c r="G86" s="52"/>
    </row>
    <row r="87" spans="2:7" x14ac:dyDescent="0.25">
      <c r="B87" s="50"/>
      <c r="C87" s="9" t="str">
        <f>CONCATENATE("Verkauf ",D74)</f>
        <v xml:space="preserve">Verkauf </v>
      </c>
      <c r="D87" s="62" t="s">
        <v>42</v>
      </c>
      <c r="E87" s="62">
        <f>D86</f>
        <v>850200</v>
      </c>
      <c r="F87" s="46">
        <f>F74</f>
        <v>0</v>
      </c>
      <c r="G87" s="52"/>
    </row>
    <row r="88" spans="2:7" x14ac:dyDescent="0.25">
      <c r="B88" s="50"/>
      <c r="C88" s="9" t="str">
        <f>CONCATENATE(C87," MWST")</f>
        <v>Verkauf  MWST</v>
      </c>
      <c r="D88" s="62" t="str">
        <f>D87</f>
        <v>Bank  /  Kasse</v>
      </c>
      <c r="E88" s="62">
        <v>220000</v>
      </c>
      <c r="F88" s="46">
        <f>F87*7.7%</f>
        <v>0</v>
      </c>
      <c r="G88" s="52"/>
    </row>
    <row r="89" spans="2:7" x14ac:dyDescent="0.25">
      <c r="B89" s="50"/>
      <c r="C89" s="9" t="str">
        <f>CONCATENATE("Ausb. AW + kum. Abschr. ",D74)</f>
        <v xml:space="preserve">Ausb. AW + kum. Abschr. </v>
      </c>
      <c r="D89" s="62" t="e">
        <f>VLOOKUP($C74,Stamm!$B:$F,4,FALSE)</f>
        <v>#N/A</v>
      </c>
      <c r="E89" s="62" t="e">
        <f>VLOOKUP($C74,Stamm!$B:$F,3,FALSE)</f>
        <v>#N/A</v>
      </c>
      <c r="F89" s="63">
        <f>D76</f>
        <v>0</v>
      </c>
      <c r="G89" s="52"/>
    </row>
    <row r="90" spans="2:7" ht="15.75" thickBot="1" x14ac:dyDescent="0.3">
      <c r="B90" s="64"/>
      <c r="C90" s="65"/>
      <c r="D90" s="65"/>
      <c r="E90" s="65"/>
      <c r="F90" s="65"/>
      <c r="G90" s="66"/>
    </row>
    <row r="91" spans="2:7" ht="15.75" thickBot="1" x14ac:dyDescent="0.3"/>
    <row r="92" spans="2:7" x14ac:dyDescent="0.25">
      <c r="B92" s="47"/>
      <c r="C92" s="48"/>
      <c r="D92" s="48"/>
      <c r="E92" s="48"/>
      <c r="F92" s="48"/>
      <c r="G92" s="49"/>
    </row>
    <row r="93" spans="2:7" x14ac:dyDescent="0.25">
      <c r="B93" s="50"/>
      <c r="C93" s="45" t="s">
        <v>47</v>
      </c>
      <c r="D93" s="51"/>
      <c r="E93" s="51"/>
      <c r="F93" s="51"/>
      <c r="G93" s="52"/>
    </row>
    <row r="94" spans="2:7" x14ac:dyDescent="0.25">
      <c r="B94" s="50"/>
      <c r="C94" s="51"/>
      <c r="D94" s="51"/>
      <c r="E94" s="51"/>
      <c r="F94" s="51"/>
      <c r="G94" s="52"/>
    </row>
    <row r="95" spans="2:7" x14ac:dyDescent="0.25">
      <c r="B95" s="50"/>
      <c r="C95" s="24" t="s">
        <v>27</v>
      </c>
      <c r="D95" s="24" t="s">
        <v>28</v>
      </c>
      <c r="E95" s="24" t="s">
        <v>30</v>
      </c>
      <c r="F95" s="24" t="s">
        <v>31</v>
      </c>
      <c r="G95" s="52"/>
    </row>
    <row r="96" spans="2:7" x14ac:dyDescent="0.25">
      <c r="B96" s="50"/>
      <c r="C96" s="67" t="s">
        <v>16</v>
      </c>
      <c r="D96" s="67"/>
      <c r="E96" s="68"/>
      <c r="F96" s="69"/>
      <c r="G96" s="52"/>
    </row>
    <row r="97" spans="2:7" x14ac:dyDescent="0.25">
      <c r="B97" s="50"/>
      <c r="C97" s="51"/>
      <c r="D97" s="51"/>
      <c r="E97" s="53"/>
      <c r="F97" s="51"/>
      <c r="G97" s="52"/>
    </row>
    <row r="98" spans="2:7" x14ac:dyDescent="0.25">
      <c r="B98" s="50"/>
      <c r="C98" s="24" t="s">
        <v>44</v>
      </c>
      <c r="D98" s="69"/>
      <c r="E98" s="53"/>
      <c r="F98" s="51"/>
      <c r="G98" s="52"/>
    </row>
    <row r="99" spans="2:7" x14ac:dyDescent="0.25">
      <c r="B99" s="50"/>
      <c r="C99" s="51"/>
      <c r="D99" s="51"/>
      <c r="E99" s="53"/>
      <c r="F99" s="51"/>
      <c r="G99" s="52"/>
    </row>
    <row r="100" spans="2:7" x14ac:dyDescent="0.25">
      <c r="B100" s="50"/>
      <c r="C100" s="24" t="s">
        <v>29</v>
      </c>
      <c r="D100" s="69"/>
      <c r="E100" s="53"/>
      <c r="F100" s="51"/>
      <c r="G100" s="52"/>
    </row>
    <row r="101" spans="2:7" x14ac:dyDescent="0.25">
      <c r="B101" s="50"/>
      <c r="C101" s="24" t="s">
        <v>46</v>
      </c>
      <c r="D101" s="69"/>
      <c r="E101" s="53"/>
      <c r="F101" s="51"/>
      <c r="G101" s="52"/>
    </row>
    <row r="102" spans="2:7" x14ac:dyDescent="0.25">
      <c r="B102" s="50"/>
      <c r="C102" s="24" t="s">
        <v>45</v>
      </c>
      <c r="D102" s="46">
        <f>D100-D101</f>
        <v>0</v>
      </c>
      <c r="E102" s="53"/>
      <c r="F102" s="54">
        <f>D102</f>
        <v>0</v>
      </c>
      <c r="G102" s="52"/>
    </row>
    <row r="103" spans="2:7" ht="15.75" thickBot="1" x14ac:dyDescent="0.3">
      <c r="B103" s="50"/>
      <c r="C103" s="24" t="s">
        <v>32</v>
      </c>
      <c r="E103" s="53"/>
      <c r="F103" s="55">
        <f>F96-F102</f>
        <v>0</v>
      </c>
      <c r="G103" s="52"/>
    </row>
    <row r="104" spans="2:7" ht="15.75" thickTop="1" x14ac:dyDescent="0.25">
      <c r="B104" s="50"/>
      <c r="D104" s="51"/>
      <c r="E104" s="53"/>
      <c r="F104" s="51"/>
      <c r="G104" s="52"/>
    </row>
    <row r="105" spans="2:7" x14ac:dyDescent="0.25">
      <c r="B105" s="50"/>
      <c r="C105" s="56" t="s">
        <v>35</v>
      </c>
      <c r="D105" s="57">
        <f>E96</f>
        <v>0</v>
      </c>
      <c r="E105" s="51"/>
      <c r="F105" s="51"/>
      <c r="G105" s="52"/>
    </row>
    <row r="106" spans="2:7" x14ac:dyDescent="0.25">
      <c r="B106" s="50"/>
      <c r="C106" s="58" t="s">
        <v>43</v>
      </c>
      <c r="D106" s="59" t="s">
        <v>36</v>
      </c>
      <c r="E106" s="60" t="s">
        <v>37</v>
      </c>
      <c r="F106" s="61" t="s">
        <v>38</v>
      </c>
      <c r="G106" s="52"/>
    </row>
    <row r="107" spans="2:7" x14ac:dyDescent="0.25">
      <c r="B107" s="50"/>
      <c r="C107" s="9" t="str">
        <f>CONCATENATE("Ord. Abschreibung ",D96)</f>
        <v xml:space="preserve">Ord. Abschreibung </v>
      </c>
      <c r="D107" s="62">
        <f>VLOOKUP($C96,Stamm!$B:$F,5,FALSE)</f>
        <v>682300</v>
      </c>
      <c r="E107" s="62">
        <f>VLOOKUP($C96,Stamm!$B:$F,4,FALSE)</f>
        <v>153900</v>
      </c>
      <c r="F107" s="46">
        <f>D101</f>
        <v>0</v>
      </c>
      <c r="G107" s="52"/>
    </row>
    <row r="108" spans="2:7" x14ac:dyDescent="0.25">
      <c r="B108" s="50"/>
      <c r="C108" s="9" t="str">
        <f>CONCATENATE("Restwert-Abschr. ",D96)</f>
        <v xml:space="preserve">Restwert-Abschr. </v>
      </c>
      <c r="D108" s="62">
        <f>IF(F103&gt;0,Stamm!$D$19,Stamm!$D$18)</f>
        <v>850200</v>
      </c>
      <c r="E108" s="62">
        <f>E107</f>
        <v>153900</v>
      </c>
      <c r="F108" s="46">
        <f>D102</f>
        <v>0</v>
      </c>
      <c r="G108" s="52"/>
    </row>
    <row r="109" spans="2:7" x14ac:dyDescent="0.25">
      <c r="B109" s="50"/>
      <c r="C109" s="9" t="str">
        <f>CONCATENATE("Verkauf ",D96)</f>
        <v xml:space="preserve">Verkauf </v>
      </c>
      <c r="D109" s="62" t="s">
        <v>42</v>
      </c>
      <c r="E109" s="62">
        <f>D108</f>
        <v>850200</v>
      </c>
      <c r="F109" s="46">
        <f>F96</f>
        <v>0</v>
      </c>
      <c r="G109" s="52"/>
    </row>
    <row r="110" spans="2:7" x14ac:dyDescent="0.25">
      <c r="B110" s="50"/>
      <c r="C110" s="9" t="str">
        <f>CONCATENATE(C109," MWST")</f>
        <v>Verkauf  MWST</v>
      </c>
      <c r="D110" s="62" t="str">
        <f>D109</f>
        <v>Bank  /  Kasse</v>
      </c>
      <c r="E110" s="62">
        <v>220000</v>
      </c>
      <c r="F110" s="46">
        <f>F109*7.7%</f>
        <v>0</v>
      </c>
      <c r="G110" s="52"/>
    </row>
    <row r="111" spans="2:7" x14ac:dyDescent="0.25">
      <c r="B111" s="50"/>
      <c r="C111" s="9" t="str">
        <f>CONCATENATE("Ausb. AW + kum. Abschr. ",D96)</f>
        <v xml:space="preserve">Ausb. AW + kum. Abschr. </v>
      </c>
      <c r="D111" s="62">
        <f>VLOOKUP($C96,Stamm!$B:$F,4,FALSE)</f>
        <v>153900</v>
      </c>
      <c r="E111" s="62">
        <f>VLOOKUP($C96,Stamm!$B:$F,3,FALSE)</f>
        <v>153000</v>
      </c>
      <c r="F111" s="63">
        <f>D98</f>
        <v>0</v>
      </c>
      <c r="G111" s="52"/>
    </row>
    <row r="112" spans="2:7" ht="15.75" thickBot="1" x14ac:dyDescent="0.3">
      <c r="B112" s="64"/>
      <c r="C112" s="65"/>
      <c r="D112" s="65"/>
      <c r="E112" s="65"/>
      <c r="F112" s="65"/>
      <c r="G112" s="66"/>
    </row>
    <row r="113" spans="2:7" ht="15.75" thickBot="1" x14ac:dyDescent="0.3"/>
    <row r="114" spans="2:7" x14ac:dyDescent="0.25">
      <c r="B114" s="47"/>
      <c r="C114" s="48"/>
      <c r="D114" s="48"/>
      <c r="E114" s="48"/>
      <c r="F114" s="48"/>
      <c r="G114" s="49"/>
    </row>
    <row r="115" spans="2:7" x14ac:dyDescent="0.25">
      <c r="B115" s="50"/>
      <c r="C115" s="45"/>
      <c r="D115" s="51"/>
      <c r="E115" s="51"/>
      <c r="F115" s="51"/>
      <c r="G115" s="52"/>
    </row>
    <row r="116" spans="2:7" x14ac:dyDescent="0.25">
      <c r="B116" s="50"/>
      <c r="C116" s="51"/>
      <c r="D116" s="51"/>
      <c r="E116" s="51"/>
      <c r="F116" s="51"/>
      <c r="G116" s="52"/>
    </row>
    <row r="117" spans="2:7" x14ac:dyDescent="0.25">
      <c r="B117" s="50"/>
      <c r="C117" s="24" t="s">
        <v>27</v>
      </c>
      <c r="D117" s="24" t="s">
        <v>28</v>
      </c>
      <c r="E117" s="24" t="s">
        <v>30</v>
      </c>
      <c r="F117" s="24" t="s">
        <v>31</v>
      </c>
      <c r="G117" s="52"/>
    </row>
    <row r="118" spans="2:7" x14ac:dyDescent="0.25">
      <c r="B118" s="50"/>
      <c r="C118" s="67"/>
      <c r="D118" s="67"/>
      <c r="E118" s="68"/>
      <c r="F118" s="69"/>
      <c r="G118" s="52"/>
    </row>
    <row r="119" spans="2:7" x14ac:dyDescent="0.25">
      <c r="B119" s="50"/>
      <c r="C119" s="51"/>
      <c r="D119" s="51"/>
      <c r="E119" s="53"/>
      <c r="F119" s="51"/>
      <c r="G119" s="52"/>
    </row>
    <row r="120" spans="2:7" x14ac:dyDescent="0.25">
      <c r="B120" s="50"/>
      <c r="C120" s="24" t="s">
        <v>44</v>
      </c>
      <c r="D120" s="69"/>
      <c r="E120" s="53"/>
      <c r="F120" s="51"/>
      <c r="G120" s="52"/>
    </row>
    <row r="121" spans="2:7" x14ac:dyDescent="0.25">
      <c r="B121" s="50"/>
      <c r="C121" s="51"/>
      <c r="D121" s="51"/>
      <c r="E121" s="53"/>
      <c r="F121" s="51"/>
      <c r="G121" s="52"/>
    </row>
    <row r="122" spans="2:7" x14ac:dyDescent="0.25">
      <c r="B122" s="50"/>
      <c r="C122" s="24" t="s">
        <v>29</v>
      </c>
      <c r="D122" s="69"/>
      <c r="E122" s="53"/>
      <c r="F122" s="51"/>
      <c r="G122" s="52"/>
    </row>
    <row r="123" spans="2:7" x14ac:dyDescent="0.25">
      <c r="B123" s="50"/>
      <c r="C123" s="24" t="s">
        <v>46</v>
      </c>
      <c r="D123" s="69"/>
      <c r="E123" s="53"/>
      <c r="F123" s="51"/>
      <c r="G123" s="52"/>
    </row>
    <row r="124" spans="2:7" x14ac:dyDescent="0.25">
      <c r="B124" s="50"/>
      <c r="C124" s="24" t="s">
        <v>45</v>
      </c>
      <c r="D124" s="46">
        <f>D122-D123</f>
        <v>0</v>
      </c>
      <c r="E124" s="53"/>
      <c r="F124" s="54">
        <f>D124</f>
        <v>0</v>
      </c>
      <c r="G124" s="52"/>
    </row>
    <row r="125" spans="2:7" ht="15.75" thickBot="1" x14ac:dyDescent="0.3">
      <c r="B125" s="50"/>
      <c r="C125" s="24" t="s">
        <v>32</v>
      </c>
      <c r="E125" s="53"/>
      <c r="F125" s="55">
        <f>F118-F124</f>
        <v>0</v>
      </c>
      <c r="G125" s="52"/>
    </row>
    <row r="126" spans="2:7" ht="15.75" thickTop="1" x14ac:dyDescent="0.25">
      <c r="B126" s="50"/>
      <c r="D126" s="51"/>
      <c r="E126" s="53"/>
      <c r="F126" s="51"/>
      <c r="G126" s="52"/>
    </row>
    <row r="127" spans="2:7" x14ac:dyDescent="0.25">
      <c r="B127" s="50"/>
      <c r="C127" s="56" t="s">
        <v>35</v>
      </c>
      <c r="D127" s="57">
        <f>E118</f>
        <v>0</v>
      </c>
      <c r="E127" s="51"/>
      <c r="F127" s="51"/>
      <c r="G127" s="52"/>
    </row>
    <row r="128" spans="2:7" x14ac:dyDescent="0.25">
      <c r="B128" s="50"/>
      <c r="C128" s="58" t="s">
        <v>43</v>
      </c>
      <c r="D128" s="59" t="s">
        <v>36</v>
      </c>
      <c r="E128" s="60" t="s">
        <v>37</v>
      </c>
      <c r="F128" s="61" t="s">
        <v>38</v>
      </c>
      <c r="G128" s="52"/>
    </row>
    <row r="129" spans="2:7" x14ac:dyDescent="0.25">
      <c r="B129" s="50"/>
      <c r="C129" s="9" t="str">
        <f>CONCATENATE("Ord. Abschreibung ",D118)</f>
        <v xml:space="preserve">Ord. Abschreibung </v>
      </c>
      <c r="D129" s="62" t="e">
        <f>VLOOKUP($C118,Stamm!$B:$F,5,FALSE)</f>
        <v>#N/A</v>
      </c>
      <c r="E129" s="62" t="e">
        <f>VLOOKUP($C118,Stamm!$B:$F,4,FALSE)</f>
        <v>#N/A</v>
      </c>
      <c r="F129" s="46">
        <f>D123</f>
        <v>0</v>
      </c>
      <c r="G129" s="52"/>
    </row>
    <row r="130" spans="2:7" x14ac:dyDescent="0.25">
      <c r="B130" s="50"/>
      <c r="C130" s="9" t="str">
        <f>CONCATENATE("Restwert-Abschr. ",D118)</f>
        <v xml:space="preserve">Restwert-Abschr. </v>
      </c>
      <c r="D130" s="62">
        <f>IF(F125&gt;0,Stamm!$D$19,Stamm!$D$18)</f>
        <v>850200</v>
      </c>
      <c r="E130" s="62" t="e">
        <f>E129</f>
        <v>#N/A</v>
      </c>
      <c r="F130" s="46">
        <f>D124</f>
        <v>0</v>
      </c>
      <c r="G130" s="52"/>
    </row>
    <row r="131" spans="2:7" x14ac:dyDescent="0.25">
      <c r="B131" s="50"/>
      <c r="C131" s="9" t="str">
        <f>CONCATENATE("Verkauf ",D118)</f>
        <v xml:space="preserve">Verkauf </v>
      </c>
      <c r="D131" s="62" t="s">
        <v>42</v>
      </c>
      <c r="E131" s="62">
        <f>D130</f>
        <v>850200</v>
      </c>
      <c r="F131" s="46">
        <f>F118</f>
        <v>0</v>
      </c>
      <c r="G131" s="52"/>
    </row>
    <row r="132" spans="2:7" x14ac:dyDescent="0.25">
      <c r="B132" s="50"/>
      <c r="C132" s="9" t="str">
        <f>CONCATENATE(C131," MWST")</f>
        <v>Verkauf  MWST</v>
      </c>
      <c r="D132" s="62" t="str">
        <f>D131</f>
        <v>Bank  /  Kasse</v>
      </c>
      <c r="E132" s="62">
        <v>220000</v>
      </c>
      <c r="F132" s="46">
        <f>F131*7.7%</f>
        <v>0</v>
      </c>
      <c r="G132" s="52"/>
    </row>
    <row r="133" spans="2:7" x14ac:dyDescent="0.25">
      <c r="B133" s="50"/>
      <c r="C133" s="9" t="str">
        <f>CONCATENATE("Ausb. AW + kum. Abschr. ",D118)</f>
        <v xml:space="preserve">Ausb. AW + kum. Abschr. </v>
      </c>
      <c r="D133" s="62" t="e">
        <f>VLOOKUP($C118,Stamm!$B:$F,4,FALSE)</f>
        <v>#N/A</v>
      </c>
      <c r="E133" s="62" t="e">
        <f>VLOOKUP($C118,Stamm!$B:$F,3,FALSE)</f>
        <v>#N/A</v>
      </c>
      <c r="F133" s="63">
        <f>D120</f>
        <v>0</v>
      </c>
      <c r="G133" s="52"/>
    </row>
    <row r="134" spans="2:7" ht="15.75" thickBot="1" x14ac:dyDescent="0.3">
      <c r="B134" s="64"/>
      <c r="C134" s="65"/>
      <c r="D134" s="65"/>
      <c r="E134" s="65"/>
      <c r="F134" s="65"/>
      <c r="G134" s="66"/>
    </row>
  </sheetData>
  <pageMargins left="0.70866141732283472" right="0.70866141732283472" top="0.78740157480314965" bottom="0.78740157480314965" header="0.31496062992125984" footer="0.31496062992125984"/>
  <pageSetup paperSize="9" scale="77" orientation="landscape" r:id="rId1"/>
  <rowBreaks count="3" manualBreakCount="3">
    <brk id="25" max="6" man="1"/>
    <brk id="47" max="6" man="1"/>
    <brk id="68" max="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Stamm!$B$5:$B$12</xm:f>
          </x14:formula1>
          <xm:sqref>C8:C9 C11 C30:C31 C33 C52:C53 C55 C74:C75 C77 C96:C97 C99 C118:C119 C121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9"/>
  <sheetViews>
    <sheetView workbookViewId="0">
      <selection activeCell="O51" sqref="O51"/>
    </sheetView>
  </sheetViews>
  <sheetFormatPr baseColWidth="10" defaultColWidth="11.5703125" defaultRowHeight="15" x14ac:dyDescent="0.25"/>
  <cols>
    <col min="1" max="1" width="11.5703125" style="2"/>
    <col min="2" max="2" width="24.140625" style="34" bestFit="1" customWidth="1"/>
    <col min="3" max="3" width="11.5703125" style="34"/>
    <col min="4" max="5" width="11.5703125" style="40"/>
    <col min="6" max="6" width="11.5703125" style="27"/>
    <col min="7" max="16384" width="11.5703125" style="2"/>
  </cols>
  <sheetData>
    <row r="4" spans="2:6" x14ac:dyDescent="0.25">
      <c r="D4" s="40" t="s">
        <v>33</v>
      </c>
      <c r="E4" s="40" t="s">
        <v>34</v>
      </c>
      <c r="F4" s="27" t="s">
        <v>39</v>
      </c>
    </row>
    <row r="5" spans="2:6" x14ac:dyDescent="0.25">
      <c r="B5" s="43" t="s">
        <v>12</v>
      </c>
      <c r="D5" s="41">
        <v>150000</v>
      </c>
      <c r="E5" s="41">
        <v>150900</v>
      </c>
      <c r="F5" s="27">
        <v>682000</v>
      </c>
    </row>
    <row r="6" spans="2:6" x14ac:dyDescent="0.25">
      <c r="B6" s="43" t="s">
        <v>15</v>
      </c>
      <c r="D6" s="42">
        <v>151000</v>
      </c>
      <c r="E6" s="41">
        <v>151900</v>
      </c>
      <c r="F6" s="27">
        <v>682100</v>
      </c>
    </row>
    <row r="7" spans="2:6" x14ac:dyDescent="0.25">
      <c r="B7" s="43" t="s">
        <v>62</v>
      </c>
      <c r="D7" s="42">
        <v>152000</v>
      </c>
      <c r="E7" s="41">
        <v>152900</v>
      </c>
      <c r="F7" s="27">
        <v>682200</v>
      </c>
    </row>
    <row r="8" spans="2:6" x14ac:dyDescent="0.25">
      <c r="B8" s="43" t="s">
        <v>16</v>
      </c>
      <c r="D8" s="42">
        <v>153000</v>
      </c>
      <c r="E8" s="41">
        <v>153900</v>
      </c>
      <c r="F8" s="27">
        <v>682300</v>
      </c>
    </row>
    <row r="9" spans="2:6" x14ac:dyDescent="0.25">
      <c r="B9" s="43" t="s">
        <v>22</v>
      </c>
      <c r="D9" s="42">
        <v>157000</v>
      </c>
      <c r="E9" s="41">
        <v>157900</v>
      </c>
      <c r="F9" s="27">
        <v>682400</v>
      </c>
    </row>
    <row r="10" spans="2:6" x14ac:dyDescent="0.25">
      <c r="B10" s="43" t="s">
        <v>18</v>
      </c>
      <c r="D10" s="42">
        <v>160000</v>
      </c>
      <c r="F10" s="27">
        <v>710400</v>
      </c>
    </row>
    <row r="11" spans="2:6" x14ac:dyDescent="0.25">
      <c r="B11" s="43" t="s">
        <v>63</v>
      </c>
    </row>
    <row r="12" spans="2:6" x14ac:dyDescent="0.25">
      <c r="B12" s="43"/>
    </row>
    <row r="18" spans="2:4" x14ac:dyDescent="0.25">
      <c r="B18" s="34" t="s">
        <v>40</v>
      </c>
      <c r="D18" s="44">
        <v>850200</v>
      </c>
    </row>
    <row r="19" spans="2:4" x14ac:dyDescent="0.25">
      <c r="B19" s="34" t="s">
        <v>41</v>
      </c>
      <c r="D19" s="44">
        <v>851200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abSelected="1" zoomScaleNormal="100" workbookViewId="0">
      <selection activeCell="B2" sqref="B2"/>
    </sheetView>
  </sheetViews>
  <sheetFormatPr baseColWidth="10" defaultColWidth="11.5703125" defaultRowHeight="15" x14ac:dyDescent="0.25"/>
  <cols>
    <col min="1" max="1" width="2.28515625" style="2" customWidth="1"/>
    <col min="2" max="2" width="24.42578125" style="2" bestFit="1" customWidth="1"/>
    <col min="3" max="3" width="7.7109375" style="2" customWidth="1"/>
    <col min="4" max="9" width="14.85546875" style="2" customWidth="1"/>
    <col min="10" max="10" width="15.85546875" style="2" customWidth="1"/>
    <col min="11" max="16384" width="11.5703125" style="2"/>
  </cols>
  <sheetData>
    <row r="1" spans="2:11" ht="6.6" customHeight="1" x14ac:dyDescent="0.25"/>
    <row r="2" spans="2:11" x14ac:dyDescent="0.25">
      <c r="B2" s="2" t="str">
        <f>Übersicht!B1</f>
        <v>Muster AG</v>
      </c>
      <c r="C2" s="103">
        <f>Übersicht!$C$1</f>
        <v>43465</v>
      </c>
      <c r="D2" s="103"/>
    </row>
    <row r="4" spans="2:11" x14ac:dyDescent="0.25">
      <c r="B4" s="1" t="s">
        <v>0</v>
      </c>
      <c r="C4" s="1" t="s">
        <v>56</v>
      </c>
    </row>
    <row r="5" spans="2:11" x14ac:dyDescent="0.25">
      <c r="B5" s="1"/>
    </row>
    <row r="6" spans="2:11" x14ac:dyDescent="0.25">
      <c r="B6" s="1"/>
      <c r="F6" s="5"/>
      <c r="G6" s="5"/>
      <c r="H6" s="5"/>
      <c r="I6" s="5"/>
      <c r="J6" s="5"/>
      <c r="K6" s="3"/>
    </row>
    <row r="7" spans="2:11" x14ac:dyDescent="0.25">
      <c r="B7" s="4">
        <f>Übersicht!$B$28</f>
        <v>2018</v>
      </c>
      <c r="G7" s="5"/>
    </row>
    <row r="8" spans="2:11" s="1" customFormat="1" ht="14.45" customHeight="1" x14ac:dyDescent="0.25">
      <c r="B8" s="93" t="s">
        <v>51</v>
      </c>
      <c r="C8" s="93"/>
      <c r="D8" s="99" t="s">
        <v>53</v>
      </c>
      <c r="E8" s="99"/>
      <c r="F8" s="99"/>
      <c r="G8" s="99"/>
      <c r="H8" s="99"/>
      <c r="I8" s="99"/>
      <c r="J8" s="97" t="s">
        <v>13</v>
      </c>
    </row>
    <row r="9" spans="2:11" s="1" customFormat="1" x14ac:dyDescent="0.25">
      <c r="B9" s="93"/>
      <c r="C9" s="93"/>
      <c r="D9" s="100"/>
      <c r="E9" s="100"/>
      <c r="F9" s="100"/>
      <c r="G9" s="100"/>
      <c r="H9" s="100"/>
      <c r="I9" s="100"/>
      <c r="J9" s="98"/>
    </row>
    <row r="10" spans="2:11" x14ac:dyDescent="0.25">
      <c r="B10" s="11" t="s">
        <v>50</v>
      </c>
      <c r="C10" s="13"/>
      <c r="D10" s="71">
        <v>2016</v>
      </c>
      <c r="E10" s="71"/>
      <c r="F10" s="71"/>
      <c r="G10" s="71"/>
      <c r="H10" s="71"/>
      <c r="I10" s="71"/>
      <c r="J10" s="72"/>
    </row>
    <row r="11" spans="2:11" x14ac:dyDescent="0.25">
      <c r="B11" s="11" t="s">
        <v>49</v>
      </c>
      <c r="C11" s="13"/>
      <c r="D11" s="17">
        <v>1</v>
      </c>
      <c r="E11" s="17"/>
      <c r="F11" s="17"/>
      <c r="G11" s="17"/>
      <c r="H11" s="17"/>
      <c r="I11" s="17"/>
      <c r="J11" s="72"/>
    </row>
    <row r="12" spans="2:11" x14ac:dyDescent="0.25">
      <c r="B12" s="11" t="s">
        <v>14</v>
      </c>
      <c r="C12" s="13"/>
      <c r="D12" s="22">
        <v>0.25</v>
      </c>
      <c r="E12" s="22"/>
      <c r="F12" s="22"/>
      <c r="G12" s="22"/>
      <c r="H12" s="22"/>
      <c r="I12" s="22"/>
      <c r="J12" s="80"/>
    </row>
    <row r="13" spans="2:11" x14ac:dyDescent="0.25">
      <c r="D13" s="18"/>
      <c r="E13" s="18"/>
      <c r="F13" s="18"/>
      <c r="G13" s="18"/>
      <c r="H13" s="18"/>
      <c r="I13" s="18"/>
      <c r="J13" s="85"/>
    </row>
    <row r="14" spans="2:11" x14ac:dyDescent="0.25">
      <c r="B14" s="9" t="s">
        <v>6</v>
      </c>
      <c r="C14" s="14" t="s">
        <v>10</v>
      </c>
      <c r="D14" s="19">
        <v>1000</v>
      </c>
      <c r="E14" s="19"/>
      <c r="F14" s="19"/>
      <c r="G14" s="19"/>
      <c r="H14" s="19"/>
      <c r="I14" s="19"/>
      <c r="J14" s="78">
        <f>SUM(D14:I14)</f>
        <v>1000</v>
      </c>
    </row>
    <row r="15" spans="2:11" x14ac:dyDescent="0.25">
      <c r="B15" s="9" t="s">
        <v>3</v>
      </c>
      <c r="C15" s="14"/>
      <c r="D15" s="19"/>
      <c r="E15" s="19"/>
      <c r="F15" s="19"/>
      <c r="G15" s="19"/>
      <c r="H15" s="19"/>
      <c r="I15" s="19"/>
      <c r="J15" s="78">
        <f>SUM(D15:I15)</f>
        <v>0</v>
      </c>
    </row>
    <row r="16" spans="2:11" x14ac:dyDescent="0.25">
      <c r="B16" s="9" t="s">
        <v>4</v>
      </c>
      <c r="C16" s="14"/>
      <c r="D16" s="19"/>
      <c r="E16" s="19"/>
      <c r="F16" s="19"/>
      <c r="G16" s="19"/>
      <c r="H16" s="19"/>
      <c r="I16" s="19"/>
      <c r="J16" s="78">
        <f>SUM(D16:I16)</f>
        <v>0</v>
      </c>
    </row>
    <row r="17" spans="2:10" s="1" customFormat="1" x14ac:dyDescent="0.25">
      <c r="B17" s="72" t="s">
        <v>5</v>
      </c>
      <c r="C17" s="73" t="s">
        <v>11</v>
      </c>
      <c r="D17" s="74">
        <f>D14+D15+D16</f>
        <v>1000</v>
      </c>
      <c r="E17" s="74">
        <f>E14+E15+E16</f>
        <v>0</v>
      </c>
      <c r="F17" s="74">
        <f>F14+F15+F16</f>
        <v>0</v>
      </c>
      <c r="G17" s="74">
        <f t="shared" ref="G17:I17" si="0">G14+G15+G16</f>
        <v>0</v>
      </c>
      <c r="H17" s="74">
        <f t="shared" si="0"/>
        <v>0</v>
      </c>
      <c r="I17" s="74">
        <f t="shared" si="0"/>
        <v>0</v>
      </c>
      <c r="J17" s="75">
        <f>SUM(D17:I17)</f>
        <v>1000</v>
      </c>
    </row>
    <row r="18" spans="2:10" x14ac:dyDescent="0.25">
      <c r="D18" s="21"/>
      <c r="E18" s="21"/>
      <c r="F18" s="21"/>
      <c r="G18" s="21"/>
      <c r="H18" s="21"/>
      <c r="I18" s="21"/>
      <c r="J18" s="84"/>
    </row>
    <row r="19" spans="2:10" x14ac:dyDescent="0.25">
      <c r="B19" s="9" t="s">
        <v>2</v>
      </c>
      <c r="C19" s="14" t="s">
        <v>10</v>
      </c>
      <c r="D19" s="19">
        <v>-560</v>
      </c>
      <c r="E19" s="19"/>
      <c r="F19" s="19"/>
      <c r="G19" s="19"/>
      <c r="H19" s="19"/>
      <c r="I19" s="19"/>
      <c r="J19" s="78">
        <f t="shared" ref="J19:J25" si="1">SUM(D19:I19)</f>
        <v>-560</v>
      </c>
    </row>
    <row r="20" spans="2:10" x14ac:dyDescent="0.25">
      <c r="B20" s="67" t="s">
        <v>7</v>
      </c>
      <c r="C20" s="76"/>
      <c r="D20" s="77">
        <f>IF($B$7=D10,D17*-D12/12*(13-D11),D27*-D12)</f>
        <v>-110</v>
      </c>
      <c r="E20" s="77">
        <f>IF($B$7=E10,E17*-E12/12*(13-E11),E27*-E12)</f>
        <v>0</v>
      </c>
      <c r="F20" s="77">
        <f>IF($B$7=F10,F17*-F12/12*(13-F11),F27*-F12)</f>
        <v>0</v>
      </c>
      <c r="G20" s="77">
        <f t="shared" ref="G20:I20" si="2">IF($B$7=G10,G17*-G12/12*(13-G11),G27*-G12)</f>
        <v>0</v>
      </c>
      <c r="H20" s="77">
        <f t="shared" si="2"/>
        <v>0</v>
      </c>
      <c r="I20" s="77">
        <f t="shared" si="2"/>
        <v>0</v>
      </c>
      <c r="J20" s="78">
        <f t="shared" si="1"/>
        <v>-110</v>
      </c>
    </row>
    <row r="21" spans="2:10" x14ac:dyDescent="0.25">
      <c r="B21" s="86" t="s">
        <v>57</v>
      </c>
      <c r="C21" s="87"/>
      <c r="D21" s="25">
        <v>-30</v>
      </c>
      <c r="E21" s="25"/>
      <c r="F21" s="25"/>
      <c r="G21" s="25"/>
      <c r="H21" s="25"/>
      <c r="I21" s="25"/>
      <c r="J21" s="78">
        <f t="shared" si="1"/>
        <v>-30</v>
      </c>
    </row>
    <row r="22" spans="2:10" x14ac:dyDescent="0.25">
      <c r="B22" s="9" t="s">
        <v>8</v>
      </c>
      <c r="C22" s="14"/>
      <c r="D22" s="19"/>
      <c r="E22" s="19"/>
      <c r="F22" s="19"/>
      <c r="G22" s="19"/>
      <c r="H22" s="19"/>
      <c r="I22" s="19"/>
      <c r="J22" s="78">
        <f t="shared" si="1"/>
        <v>0</v>
      </c>
    </row>
    <row r="23" spans="2:10" x14ac:dyDescent="0.25">
      <c r="B23" s="9" t="s">
        <v>3</v>
      </c>
      <c r="C23" s="14"/>
      <c r="D23" s="19"/>
      <c r="E23" s="19"/>
      <c r="F23" s="19"/>
      <c r="G23" s="19"/>
      <c r="H23" s="19"/>
      <c r="I23" s="19"/>
      <c r="J23" s="78">
        <f t="shared" si="1"/>
        <v>0</v>
      </c>
    </row>
    <row r="24" spans="2:10" x14ac:dyDescent="0.25">
      <c r="B24" s="9" t="s">
        <v>4</v>
      </c>
      <c r="C24" s="14"/>
      <c r="D24" s="19"/>
      <c r="E24" s="19"/>
      <c r="F24" s="19"/>
      <c r="G24" s="19"/>
      <c r="H24" s="19"/>
      <c r="I24" s="19"/>
      <c r="J24" s="78">
        <f t="shared" si="1"/>
        <v>0</v>
      </c>
    </row>
    <row r="25" spans="2:10" s="1" customFormat="1" x14ac:dyDescent="0.25">
      <c r="B25" s="72" t="s">
        <v>2</v>
      </c>
      <c r="C25" s="73" t="s">
        <v>11</v>
      </c>
      <c r="D25" s="74">
        <f>SUM(D19:D24)</f>
        <v>-700</v>
      </c>
      <c r="E25" s="74">
        <f>SUM(E19:E24)</f>
        <v>0</v>
      </c>
      <c r="F25" s="74">
        <f>SUM(F19:F24)</f>
        <v>0</v>
      </c>
      <c r="G25" s="74">
        <f t="shared" ref="G25:I25" si="3">SUM(G19:G24)</f>
        <v>0</v>
      </c>
      <c r="H25" s="74">
        <f t="shared" si="3"/>
        <v>0</v>
      </c>
      <c r="I25" s="74">
        <f t="shared" si="3"/>
        <v>0</v>
      </c>
      <c r="J25" s="75">
        <f t="shared" si="1"/>
        <v>-700</v>
      </c>
    </row>
    <row r="26" spans="2:10" x14ac:dyDescent="0.25">
      <c r="D26" s="21"/>
      <c r="E26" s="21"/>
      <c r="F26" s="21"/>
      <c r="G26" s="21"/>
      <c r="H26" s="21"/>
      <c r="I26" s="21"/>
      <c r="J26" s="84"/>
    </row>
    <row r="27" spans="2:10" x14ac:dyDescent="0.25">
      <c r="B27" s="67" t="s">
        <v>9</v>
      </c>
      <c r="C27" s="76" t="s">
        <v>10</v>
      </c>
      <c r="D27" s="77">
        <f>D14+D19</f>
        <v>440</v>
      </c>
      <c r="E27" s="77">
        <f>E14+E19</f>
        <v>0</v>
      </c>
      <c r="F27" s="77">
        <f>F14+F19</f>
        <v>0</v>
      </c>
      <c r="G27" s="77">
        <f t="shared" ref="G27:I27" si="4">G14+G19</f>
        <v>0</v>
      </c>
      <c r="H27" s="77">
        <f t="shared" si="4"/>
        <v>0</v>
      </c>
      <c r="I27" s="77">
        <f t="shared" si="4"/>
        <v>0</v>
      </c>
      <c r="J27" s="78">
        <f>SUM(D27:I27)</f>
        <v>440</v>
      </c>
    </row>
    <row r="28" spans="2:10" s="1" customFormat="1" x14ac:dyDescent="0.25">
      <c r="B28" s="72" t="s">
        <v>9</v>
      </c>
      <c r="C28" s="73" t="s">
        <v>11</v>
      </c>
      <c r="D28" s="74">
        <f>D17+D25</f>
        <v>300</v>
      </c>
      <c r="E28" s="74">
        <f>E17+E25</f>
        <v>0</v>
      </c>
      <c r="F28" s="74">
        <f>F17+F25</f>
        <v>0</v>
      </c>
      <c r="G28" s="74">
        <f t="shared" ref="G28:I28" si="5">G17+G25</f>
        <v>0</v>
      </c>
      <c r="H28" s="74">
        <f t="shared" si="5"/>
        <v>0</v>
      </c>
      <c r="I28" s="74">
        <f t="shared" si="5"/>
        <v>0</v>
      </c>
      <c r="J28" s="75">
        <f>SUM(D28:I28)</f>
        <v>300</v>
      </c>
    </row>
    <row r="29" spans="2:10" x14ac:dyDescent="0.25">
      <c r="D29" s="6"/>
      <c r="E29" s="6"/>
      <c r="F29" s="6"/>
      <c r="G29" s="6"/>
      <c r="H29" s="6"/>
      <c r="I29" s="6"/>
      <c r="J29" s="6"/>
    </row>
    <row r="30" spans="2:10" x14ac:dyDescent="0.25">
      <c r="D30" s="6"/>
      <c r="E30" s="6"/>
      <c r="F30" s="6"/>
      <c r="G30" s="6"/>
      <c r="H30" s="6"/>
      <c r="I30" s="6"/>
      <c r="J30" s="6"/>
    </row>
    <row r="31" spans="2:10" x14ac:dyDescent="0.25">
      <c r="B31" s="8"/>
      <c r="D31" s="6"/>
      <c r="E31" s="6"/>
      <c r="F31" s="6"/>
      <c r="G31" s="6"/>
      <c r="H31" s="6"/>
      <c r="I31" s="6"/>
      <c r="J31" s="6"/>
    </row>
    <row r="32" spans="2:10" x14ac:dyDescent="0.25">
      <c r="D32" s="6"/>
      <c r="E32" s="6"/>
      <c r="F32" s="6"/>
      <c r="G32" s="6"/>
      <c r="H32" s="6"/>
      <c r="I32" s="6"/>
      <c r="J32" s="6"/>
    </row>
    <row r="33" spans="2:10" x14ac:dyDescent="0.25">
      <c r="B33" s="4">
        <f>Übersicht!$B$28</f>
        <v>2018</v>
      </c>
      <c r="G33" s="5"/>
    </row>
    <row r="34" spans="2:10" ht="14.45" customHeight="1" x14ac:dyDescent="0.25">
      <c r="B34" s="93" t="s">
        <v>52</v>
      </c>
      <c r="C34" s="93"/>
      <c r="D34" s="101" t="str">
        <f>D8</f>
        <v>Anlage 1</v>
      </c>
      <c r="E34" s="101">
        <f>E8</f>
        <v>0</v>
      </c>
      <c r="F34" s="101">
        <f t="shared" ref="F34:I34" si="6">F8</f>
        <v>0</v>
      </c>
      <c r="G34" s="101">
        <f t="shared" si="6"/>
        <v>0</v>
      </c>
      <c r="H34" s="101">
        <f t="shared" si="6"/>
        <v>0</v>
      </c>
      <c r="I34" s="101">
        <f t="shared" si="6"/>
        <v>0</v>
      </c>
      <c r="J34" s="97" t="s">
        <v>13</v>
      </c>
    </row>
    <row r="35" spans="2:10" x14ac:dyDescent="0.25">
      <c r="B35" s="93"/>
      <c r="C35" s="93"/>
      <c r="D35" s="102"/>
      <c r="E35" s="102"/>
      <c r="F35" s="102"/>
      <c r="G35" s="102"/>
      <c r="H35" s="102"/>
      <c r="I35" s="102"/>
      <c r="J35" s="98"/>
    </row>
    <row r="36" spans="2:10" x14ac:dyDescent="0.25">
      <c r="B36" s="72" t="s">
        <v>50</v>
      </c>
      <c r="C36" s="73"/>
      <c r="D36" s="79">
        <f t="shared" ref="D36:I37" si="7">IF(D10="","",D10)</f>
        <v>2016</v>
      </c>
      <c r="E36" s="79" t="str">
        <f t="shared" si="7"/>
        <v/>
      </c>
      <c r="F36" s="79" t="str">
        <f t="shared" si="7"/>
        <v/>
      </c>
      <c r="G36" s="79" t="str">
        <f t="shared" si="7"/>
        <v/>
      </c>
      <c r="H36" s="79" t="str">
        <f t="shared" si="7"/>
        <v/>
      </c>
      <c r="I36" s="79" t="str">
        <f t="shared" si="7"/>
        <v/>
      </c>
      <c r="J36" s="72"/>
    </row>
    <row r="37" spans="2:10" x14ac:dyDescent="0.25">
      <c r="B37" s="72" t="s">
        <v>49</v>
      </c>
      <c r="C37" s="73"/>
      <c r="D37" s="79">
        <f t="shared" si="7"/>
        <v>1</v>
      </c>
      <c r="E37" s="79" t="str">
        <f t="shared" si="7"/>
        <v/>
      </c>
      <c r="F37" s="79" t="str">
        <f t="shared" si="7"/>
        <v/>
      </c>
      <c r="G37" s="79" t="str">
        <f t="shared" si="7"/>
        <v/>
      </c>
      <c r="H37" s="79" t="str">
        <f t="shared" si="7"/>
        <v/>
      </c>
      <c r="I37" s="79" t="str">
        <f t="shared" si="7"/>
        <v/>
      </c>
      <c r="J37" s="72"/>
    </row>
    <row r="38" spans="2:10" x14ac:dyDescent="0.25">
      <c r="B38" s="81" t="s">
        <v>55</v>
      </c>
      <c r="C38" s="82"/>
      <c r="D38" s="83">
        <v>8</v>
      </c>
      <c r="E38" s="83"/>
      <c r="F38" s="83"/>
      <c r="G38" s="83"/>
      <c r="H38" s="83"/>
      <c r="I38" s="83"/>
      <c r="J38" s="80"/>
    </row>
    <row r="39" spans="2:10" x14ac:dyDescent="0.25">
      <c r="D39" s="18"/>
      <c r="E39" s="18"/>
      <c r="F39" s="18"/>
      <c r="G39" s="18"/>
      <c r="H39" s="18"/>
      <c r="I39" s="18"/>
      <c r="J39" s="85"/>
    </row>
    <row r="40" spans="2:10" x14ac:dyDescent="0.25">
      <c r="B40" s="67" t="s">
        <v>6</v>
      </c>
      <c r="C40" s="76" t="s">
        <v>10</v>
      </c>
      <c r="D40" s="77">
        <f t="shared" ref="D40:I42" si="8">D14</f>
        <v>1000</v>
      </c>
      <c r="E40" s="77">
        <f t="shared" si="8"/>
        <v>0</v>
      </c>
      <c r="F40" s="77">
        <f t="shared" si="8"/>
        <v>0</v>
      </c>
      <c r="G40" s="77">
        <f t="shared" si="8"/>
        <v>0</v>
      </c>
      <c r="H40" s="77">
        <f t="shared" si="8"/>
        <v>0</v>
      </c>
      <c r="I40" s="77">
        <f t="shared" si="8"/>
        <v>0</v>
      </c>
      <c r="J40" s="78">
        <f>SUM(D40:I40)</f>
        <v>1000</v>
      </c>
    </row>
    <row r="41" spans="2:10" x14ac:dyDescent="0.25">
      <c r="B41" s="67" t="s">
        <v>3</v>
      </c>
      <c r="C41" s="76"/>
      <c r="D41" s="77">
        <f t="shared" si="8"/>
        <v>0</v>
      </c>
      <c r="E41" s="77">
        <f t="shared" si="8"/>
        <v>0</v>
      </c>
      <c r="F41" s="77">
        <f t="shared" si="8"/>
        <v>0</v>
      </c>
      <c r="G41" s="77">
        <f t="shared" si="8"/>
        <v>0</v>
      </c>
      <c r="H41" s="77">
        <f t="shared" si="8"/>
        <v>0</v>
      </c>
      <c r="I41" s="77">
        <f t="shared" si="8"/>
        <v>0</v>
      </c>
      <c r="J41" s="78">
        <f>SUM(D41:I41)</f>
        <v>0</v>
      </c>
    </row>
    <row r="42" spans="2:10" x14ac:dyDescent="0.25">
      <c r="B42" s="67" t="s">
        <v>4</v>
      </c>
      <c r="C42" s="76"/>
      <c r="D42" s="77">
        <f t="shared" si="8"/>
        <v>0</v>
      </c>
      <c r="E42" s="77">
        <f t="shared" si="8"/>
        <v>0</v>
      </c>
      <c r="F42" s="77">
        <f t="shared" si="8"/>
        <v>0</v>
      </c>
      <c r="G42" s="77">
        <f t="shared" si="8"/>
        <v>0</v>
      </c>
      <c r="H42" s="77">
        <f t="shared" si="8"/>
        <v>0</v>
      </c>
      <c r="I42" s="77">
        <f t="shared" si="8"/>
        <v>0</v>
      </c>
      <c r="J42" s="78">
        <f>SUM(D42:I42)</f>
        <v>0</v>
      </c>
    </row>
    <row r="43" spans="2:10" x14ac:dyDescent="0.25">
      <c r="B43" s="72" t="s">
        <v>5</v>
      </c>
      <c r="C43" s="73" t="s">
        <v>11</v>
      </c>
      <c r="D43" s="74">
        <f>D40+D41+D42</f>
        <v>1000</v>
      </c>
      <c r="E43" s="74">
        <f>E40+E41+E42</f>
        <v>0</v>
      </c>
      <c r="F43" s="74">
        <f t="shared" ref="F43:I43" si="9">F40+F41+F42</f>
        <v>0</v>
      </c>
      <c r="G43" s="74">
        <f t="shared" si="9"/>
        <v>0</v>
      </c>
      <c r="H43" s="74">
        <f t="shared" si="9"/>
        <v>0</v>
      </c>
      <c r="I43" s="74">
        <f t="shared" si="9"/>
        <v>0</v>
      </c>
      <c r="J43" s="75">
        <f>SUM(D43:I43)</f>
        <v>1000</v>
      </c>
    </row>
    <row r="44" spans="2:10" x14ac:dyDescent="0.25">
      <c r="D44" s="21"/>
      <c r="E44" s="21"/>
      <c r="F44" s="21"/>
      <c r="G44" s="21"/>
      <c r="H44" s="21"/>
      <c r="I44" s="21"/>
      <c r="J44" s="84"/>
    </row>
    <row r="45" spans="2:10" x14ac:dyDescent="0.25">
      <c r="B45" s="9" t="s">
        <v>2</v>
      </c>
      <c r="C45" s="14" t="s">
        <v>10</v>
      </c>
      <c r="D45" s="19">
        <v>-250</v>
      </c>
      <c r="E45" s="19"/>
      <c r="F45" s="19"/>
      <c r="G45" s="19"/>
      <c r="H45" s="19"/>
      <c r="I45" s="19"/>
      <c r="J45" s="78">
        <f t="shared" ref="J45:J51" si="10">SUM(D45:I45)</f>
        <v>-250</v>
      </c>
    </row>
    <row r="46" spans="2:10" x14ac:dyDescent="0.25">
      <c r="B46" s="9" t="s">
        <v>7</v>
      </c>
      <c r="C46" s="14"/>
      <c r="D46" s="77">
        <f>IF(D38="","",IF($B$7=D36,D43/D38/12*-(13-D37),IF(D43/D38&gt;D53,D53*-1,D43/-D38)))</f>
        <v>-125</v>
      </c>
      <c r="E46" s="77" t="str">
        <f t="shared" ref="E46:I46" si="11">IF(E38="","",IF($B$7=E36,E43/E38/12*-(13-E37),IF(E43/E38&gt;E53,E53*-1,E43/-E38)))</f>
        <v/>
      </c>
      <c r="F46" s="77" t="str">
        <f t="shared" si="11"/>
        <v/>
      </c>
      <c r="G46" s="77" t="str">
        <f t="shared" si="11"/>
        <v/>
      </c>
      <c r="H46" s="77" t="str">
        <f t="shared" si="11"/>
        <v/>
      </c>
      <c r="I46" s="77" t="str">
        <f t="shared" si="11"/>
        <v/>
      </c>
      <c r="J46" s="78">
        <f t="shared" si="10"/>
        <v>-125</v>
      </c>
    </row>
    <row r="47" spans="2:10" x14ac:dyDescent="0.25">
      <c r="B47" s="86" t="s">
        <v>57</v>
      </c>
      <c r="C47" s="87"/>
      <c r="D47" s="25"/>
      <c r="E47" s="25"/>
      <c r="F47" s="25"/>
      <c r="G47" s="25"/>
      <c r="H47" s="25"/>
      <c r="I47" s="25"/>
      <c r="J47" s="78">
        <f t="shared" si="10"/>
        <v>0</v>
      </c>
    </row>
    <row r="48" spans="2:10" x14ac:dyDescent="0.25">
      <c r="B48" s="9" t="s">
        <v>8</v>
      </c>
      <c r="C48" s="14"/>
      <c r="D48" s="19"/>
      <c r="E48" s="19"/>
      <c r="F48" s="19"/>
      <c r="G48" s="19"/>
      <c r="H48" s="19"/>
      <c r="I48" s="19"/>
      <c r="J48" s="78">
        <f t="shared" si="10"/>
        <v>0</v>
      </c>
    </row>
    <row r="49" spans="2:10" x14ac:dyDescent="0.25">
      <c r="B49" s="9" t="s">
        <v>3</v>
      </c>
      <c r="C49" s="14"/>
      <c r="D49" s="19"/>
      <c r="E49" s="19"/>
      <c r="F49" s="19"/>
      <c r="G49" s="19"/>
      <c r="H49" s="19"/>
      <c r="I49" s="19"/>
      <c r="J49" s="78">
        <f t="shared" si="10"/>
        <v>0</v>
      </c>
    </row>
    <row r="50" spans="2:10" x14ac:dyDescent="0.25">
      <c r="B50" s="9" t="s">
        <v>4</v>
      </c>
      <c r="C50" s="14"/>
      <c r="D50" s="19"/>
      <c r="E50" s="19"/>
      <c r="F50" s="19"/>
      <c r="G50" s="19"/>
      <c r="H50" s="19"/>
      <c r="I50" s="19"/>
      <c r="J50" s="78">
        <f t="shared" si="10"/>
        <v>0</v>
      </c>
    </row>
    <row r="51" spans="2:10" x14ac:dyDescent="0.25">
      <c r="B51" s="11" t="s">
        <v>2</v>
      </c>
      <c r="C51" s="13" t="s">
        <v>11</v>
      </c>
      <c r="D51" s="20">
        <f>SUM(D45:D50)</f>
        <v>-375</v>
      </c>
      <c r="E51" s="20">
        <f>SUM(E45:E50)</f>
        <v>0</v>
      </c>
      <c r="F51" s="20">
        <f t="shared" ref="F51:I51" si="12">SUM(F45:F50)</f>
        <v>0</v>
      </c>
      <c r="G51" s="20">
        <f t="shared" si="12"/>
        <v>0</v>
      </c>
      <c r="H51" s="20">
        <f t="shared" si="12"/>
        <v>0</v>
      </c>
      <c r="I51" s="20">
        <f t="shared" si="12"/>
        <v>0</v>
      </c>
      <c r="J51" s="75">
        <f t="shared" si="10"/>
        <v>-375</v>
      </c>
    </row>
    <row r="52" spans="2:10" x14ac:dyDescent="0.25">
      <c r="D52" s="21"/>
      <c r="E52" s="21"/>
      <c r="F52" s="21"/>
      <c r="G52" s="21"/>
      <c r="H52" s="21"/>
      <c r="I52" s="21"/>
      <c r="J52" s="84"/>
    </row>
    <row r="53" spans="2:10" x14ac:dyDescent="0.25">
      <c r="B53" s="67" t="s">
        <v>9</v>
      </c>
      <c r="C53" s="76" t="s">
        <v>10</v>
      </c>
      <c r="D53" s="77">
        <f>D40+D45</f>
        <v>750</v>
      </c>
      <c r="E53" s="77">
        <f>E40+E45</f>
        <v>0</v>
      </c>
      <c r="F53" s="77">
        <f t="shared" ref="F53:I53" si="13">F40+F45</f>
        <v>0</v>
      </c>
      <c r="G53" s="77">
        <f t="shared" si="13"/>
        <v>0</v>
      </c>
      <c r="H53" s="77">
        <f t="shared" si="13"/>
        <v>0</v>
      </c>
      <c r="I53" s="77">
        <f t="shared" si="13"/>
        <v>0</v>
      </c>
      <c r="J53" s="78">
        <f>SUM(D53:I53)</f>
        <v>750</v>
      </c>
    </row>
    <row r="54" spans="2:10" x14ac:dyDescent="0.25">
      <c r="B54" s="72" t="s">
        <v>9</v>
      </c>
      <c r="C54" s="73" t="s">
        <v>11</v>
      </c>
      <c r="D54" s="74">
        <f>D43+D51</f>
        <v>625</v>
      </c>
      <c r="E54" s="74">
        <f>E43+E51</f>
        <v>0</v>
      </c>
      <c r="F54" s="74">
        <f t="shared" ref="F54:I54" si="14">F43+F51</f>
        <v>0</v>
      </c>
      <c r="G54" s="74">
        <f t="shared" si="14"/>
        <v>0</v>
      </c>
      <c r="H54" s="74">
        <f t="shared" si="14"/>
        <v>0</v>
      </c>
      <c r="I54" s="74">
        <f t="shared" si="14"/>
        <v>0</v>
      </c>
      <c r="J54" s="75">
        <f>SUM(D54:I54)</f>
        <v>625</v>
      </c>
    </row>
    <row r="55" spans="2:10" x14ac:dyDescent="0.25">
      <c r="D55" s="6"/>
      <c r="E55" s="7"/>
      <c r="F55" s="6"/>
      <c r="G55" s="6"/>
      <c r="H55" s="6"/>
      <c r="I55" s="6"/>
      <c r="J55" s="6"/>
    </row>
    <row r="56" spans="2:10" x14ac:dyDescent="0.25">
      <c r="B56" s="35" t="s">
        <v>25</v>
      </c>
      <c r="D56" s="6"/>
      <c r="E56" s="6"/>
      <c r="F56" s="6"/>
      <c r="G56" s="6"/>
      <c r="H56" s="6"/>
      <c r="I56" s="6"/>
      <c r="J56" s="37">
        <f>J53-J27</f>
        <v>310</v>
      </c>
    </row>
    <row r="57" spans="2:10" x14ac:dyDescent="0.25">
      <c r="B57" s="35" t="s">
        <v>25</v>
      </c>
      <c r="D57" s="6"/>
      <c r="E57" s="6"/>
      <c r="F57" s="6"/>
      <c r="G57" s="6"/>
      <c r="H57" s="6"/>
      <c r="I57" s="6"/>
      <c r="J57" s="37">
        <f>J54-J28</f>
        <v>325</v>
      </c>
    </row>
    <row r="58" spans="2:10" x14ac:dyDescent="0.25">
      <c r="B58" s="36" t="s">
        <v>26</v>
      </c>
      <c r="J58" s="38">
        <f>J57-J56</f>
        <v>15</v>
      </c>
    </row>
  </sheetData>
  <mergeCells count="17">
    <mergeCell ref="C2:D2"/>
    <mergeCell ref="B8:C9"/>
    <mergeCell ref="D8:D9"/>
    <mergeCell ref="E8:E9"/>
    <mergeCell ref="F8:F9"/>
    <mergeCell ref="J34:J35"/>
    <mergeCell ref="H8:H9"/>
    <mergeCell ref="I8:I9"/>
    <mergeCell ref="J8:J9"/>
    <mergeCell ref="B34:C35"/>
    <mergeCell ref="D34:D35"/>
    <mergeCell ref="E34:E35"/>
    <mergeCell ref="F34:F35"/>
    <mergeCell ref="G34:G35"/>
    <mergeCell ref="H34:H35"/>
    <mergeCell ref="I34:I35"/>
    <mergeCell ref="G8:G9"/>
  </mergeCells>
  <pageMargins left="0.70866141732283472" right="0.70866141732283472" top="0.78740157480314965" bottom="0.78740157480314965" header="0.31496062992125984" footer="0.31496062992125984"/>
  <pageSetup paperSize="9" scale="94" fitToHeight="2" orientation="landscape" r:id="rId1"/>
  <headerFooter>
    <oddFooter>&amp;CSeite &amp;P/&amp;N</oddFooter>
  </headerFooter>
  <rowBreaks count="1" manualBreakCount="1">
    <brk id="3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zoomScaleNormal="100" workbookViewId="0">
      <selection activeCell="B2" sqref="B2"/>
    </sheetView>
  </sheetViews>
  <sheetFormatPr baseColWidth="10" defaultColWidth="11.5703125" defaultRowHeight="15" x14ac:dyDescent="0.25"/>
  <cols>
    <col min="1" max="1" width="2.28515625" style="2" customWidth="1"/>
    <col min="2" max="2" width="24.42578125" style="2" bestFit="1" customWidth="1"/>
    <col min="3" max="3" width="7.7109375" style="2" customWidth="1"/>
    <col min="4" max="9" width="14.85546875" style="2" customWidth="1"/>
    <col min="10" max="10" width="15.85546875" style="2" customWidth="1"/>
    <col min="11" max="16384" width="11.5703125" style="2"/>
  </cols>
  <sheetData>
    <row r="1" spans="2:11" ht="6.6" customHeight="1" x14ac:dyDescent="0.25"/>
    <row r="2" spans="2:11" x14ac:dyDescent="0.25">
      <c r="B2" s="2" t="str">
        <f>Übersicht!B1</f>
        <v>Muster AG</v>
      </c>
      <c r="C2" s="103">
        <f>Übersicht!$C$1</f>
        <v>43465</v>
      </c>
      <c r="D2" s="103"/>
    </row>
    <row r="4" spans="2:11" x14ac:dyDescent="0.25">
      <c r="B4" s="1" t="s">
        <v>0</v>
      </c>
      <c r="C4" s="1" t="s">
        <v>12</v>
      </c>
    </row>
    <row r="5" spans="2:11" x14ac:dyDescent="0.25">
      <c r="B5" s="1"/>
    </row>
    <row r="6" spans="2:11" x14ac:dyDescent="0.25">
      <c r="B6" s="1"/>
      <c r="F6" s="5"/>
      <c r="K6" s="3"/>
    </row>
    <row r="7" spans="2:11" x14ac:dyDescent="0.25">
      <c r="B7" s="4">
        <f>Übersicht!$B$28</f>
        <v>2018</v>
      </c>
      <c r="G7" s="5"/>
    </row>
    <row r="8" spans="2:11" s="1" customFormat="1" ht="14.45" customHeight="1" x14ac:dyDescent="0.25">
      <c r="B8" s="93" t="s">
        <v>51</v>
      </c>
      <c r="C8" s="93"/>
      <c r="D8" s="99" t="s">
        <v>53</v>
      </c>
      <c r="E8" s="99" t="s">
        <v>54</v>
      </c>
      <c r="F8" s="99"/>
      <c r="G8" s="99"/>
      <c r="H8" s="99"/>
      <c r="I8" s="99"/>
      <c r="J8" s="97" t="s">
        <v>13</v>
      </c>
    </row>
    <row r="9" spans="2:11" s="1" customFormat="1" x14ac:dyDescent="0.25">
      <c r="B9" s="93"/>
      <c r="C9" s="93"/>
      <c r="D9" s="100"/>
      <c r="E9" s="100"/>
      <c r="F9" s="100"/>
      <c r="G9" s="100"/>
      <c r="H9" s="100"/>
      <c r="I9" s="100"/>
      <c r="J9" s="98"/>
    </row>
    <row r="10" spans="2:11" x14ac:dyDescent="0.25">
      <c r="B10" s="11" t="s">
        <v>50</v>
      </c>
      <c r="C10" s="13"/>
      <c r="D10" s="71">
        <v>2014</v>
      </c>
      <c r="E10" s="71">
        <v>2018</v>
      </c>
      <c r="F10" s="71"/>
      <c r="G10" s="71"/>
      <c r="H10" s="71"/>
      <c r="I10" s="71"/>
      <c r="J10" s="72"/>
    </row>
    <row r="11" spans="2:11" x14ac:dyDescent="0.25">
      <c r="B11" s="11" t="s">
        <v>49</v>
      </c>
      <c r="C11" s="13"/>
      <c r="D11" s="17">
        <v>5</v>
      </c>
      <c r="E11" s="17">
        <v>12</v>
      </c>
      <c r="F11" s="17"/>
      <c r="G11" s="17"/>
      <c r="H11" s="17"/>
      <c r="I11" s="17"/>
      <c r="J11" s="72"/>
    </row>
    <row r="12" spans="2:11" x14ac:dyDescent="0.25">
      <c r="B12" s="11" t="s">
        <v>14</v>
      </c>
      <c r="C12" s="13"/>
      <c r="D12" s="22">
        <v>0.4</v>
      </c>
      <c r="E12" s="22">
        <v>0.4</v>
      </c>
      <c r="F12" s="22"/>
      <c r="G12" s="22"/>
      <c r="H12" s="22"/>
      <c r="I12" s="22"/>
      <c r="J12" s="80"/>
    </row>
    <row r="13" spans="2:11" x14ac:dyDescent="0.25">
      <c r="D13" s="18"/>
      <c r="E13" s="18"/>
      <c r="F13" s="18"/>
      <c r="G13" s="18"/>
      <c r="H13" s="18"/>
      <c r="I13" s="18"/>
      <c r="J13" s="85"/>
    </row>
    <row r="14" spans="2:11" x14ac:dyDescent="0.25">
      <c r="B14" s="9" t="s">
        <v>6</v>
      </c>
      <c r="C14" s="14" t="s">
        <v>10</v>
      </c>
      <c r="D14" s="19">
        <v>26515</v>
      </c>
      <c r="E14" s="19">
        <v>26515</v>
      </c>
      <c r="F14" s="19"/>
      <c r="G14" s="19"/>
      <c r="H14" s="19"/>
      <c r="I14" s="19"/>
      <c r="J14" s="78">
        <f>SUM(D14:I14)</f>
        <v>53030</v>
      </c>
    </row>
    <row r="15" spans="2:11" x14ac:dyDescent="0.25">
      <c r="B15" s="9" t="s">
        <v>3</v>
      </c>
      <c r="C15" s="14"/>
      <c r="D15" s="19"/>
      <c r="E15" s="19"/>
      <c r="F15" s="19"/>
      <c r="G15" s="19"/>
      <c r="H15" s="19"/>
      <c r="I15" s="19"/>
      <c r="J15" s="78">
        <f>SUM(D15:I15)</f>
        <v>0</v>
      </c>
    </row>
    <row r="16" spans="2:11" x14ac:dyDescent="0.25">
      <c r="B16" s="9" t="s">
        <v>4</v>
      </c>
      <c r="C16" s="14"/>
      <c r="D16" s="19"/>
      <c r="E16" s="19"/>
      <c r="F16" s="19"/>
      <c r="G16" s="19"/>
      <c r="H16" s="19"/>
      <c r="I16" s="19"/>
      <c r="J16" s="78">
        <f>SUM(D16:I16)</f>
        <v>0</v>
      </c>
    </row>
    <row r="17" spans="2:10" s="1" customFormat="1" x14ac:dyDescent="0.25">
      <c r="B17" s="72" t="s">
        <v>5</v>
      </c>
      <c r="C17" s="73" t="s">
        <v>11</v>
      </c>
      <c r="D17" s="74">
        <f>D14+D15+D16</f>
        <v>26515</v>
      </c>
      <c r="E17" s="74">
        <f>E14+E15+E16</f>
        <v>26515</v>
      </c>
      <c r="F17" s="74">
        <f>F14+F15+F16</f>
        <v>0</v>
      </c>
      <c r="G17" s="74">
        <f t="shared" ref="G17:I17" si="0">G14+G15+G16</f>
        <v>0</v>
      </c>
      <c r="H17" s="74">
        <f t="shared" si="0"/>
        <v>0</v>
      </c>
      <c r="I17" s="74">
        <f t="shared" si="0"/>
        <v>0</v>
      </c>
      <c r="J17" s="75">
        <f>SUM(D17:I17)</f>
        <v>53030</v>
      </c>
    </row>
    <row r="18" spans="2:10" x14ac:dyDescent="0.25">
      <c r="D18" s="21"/>
      <c r="E18" s="21"/>
      <c r="F18" s="21"/>
      <c r="G18" s="21"/>
      <c r="H18" s="21"/>
      <c r="I18" s="21"/>
      <c r="J18" s="84"/>
    </row>
    <row r="19" spans="2:10" x14ac:dyDescent="0.25">
      <c r="B19" s="9" t="s">
        <v>2</v>
      </c>
      <c r="C19" s="14" t="s">
        <v>10</v>
      </c>
      <c r="D19" s="19">
        <v>-19876.509999999998</v>
      </c>
      <c r="E19" s="19">
        <v>0</v>
      </c>
      <c r="F19" s="19"/>
      <c r="G19" s="19"/>
      <c r="H19" s="19"/>
      <c r="I19" s="19"/>
      <c r="J19" s="78">
        <f t="shared" ref="J19:J25" si="1">SUM(D19:I19)</f>
        <v>-19876.509999999998</v>
      </c>
    </row>
    <row r="20" spans="2:10" x14ac:dyDescent="0.25">
      <c r="B20" s="67" t="s">
        <v>7</v>
      </c>
      <c r="C20" s="76"/>
      <c r="D20" s="77">
        <f>IF($B$7=D10,D17*-D12/12*(13-D11),D27*-D12)</f>
        <v>-2655.3960000000006</v>
      </c>
      <c r="E20" s="77">
        <f>IF($B$7=E10,E17*-E12/12*(13-E11),E27*-E12)</f>
        <v>-883.83333333333337</v>
      </c>
      <c r="F20" s="77">
        <f>IF($B$7=F10,F17*-F12/12*(13-F11),F27*-F12)</f>
        <v>0</v>
      </c>
      <c r="G20" s="77">
        <f t="shared" ref="G20:I20" si="2">IF($B$7=G10,G17*-G12/12*(13-G11),G27*-G12)</f>
        <v>0</v>
      </c>
      <c r="H20" s="77">
        <f t="shared" si="2"/>
        <v>0</v>
      </c>
      <c r="I20" s="77">
        <f t="shared" si="2"/>
        <v>0</v>
      </c>
      <c r="J20" s="78">
        <f t="shared" si="1"/>
        <v>-3539.2293333333341</v>
      </c>
    </row>
    <row r="21" spans="2:10" x14ac:dyDescent="0.25">
      <c r="B21" s="86" t="s">
        <v>57</v>
      </c>
      <c r="C21" s="87"/>
      <c r="D21" s="25"/>
      <c r="E21" s="25"/>
      <c r="F21" s="25"/>
      <c r="G21" s="25"/>
      <c r="H21" s="25"/>
      <c r="I21" s="25"/>
      <c r="J21" s="78">
        <f t="shared" si="1"/>
        <v>0</v>
      </c>
    </row>
    <row r="22" spans="2:10" x14ac:dyDescent="0.25">
      <c r="B22" s="9" t="s">
        <v>8</v>
      </c>
      <c r="C22" s="14"/>
      <c r="D22" s="19"/>
      <c r="E22" s="19"/>
      <c r="F22" s="19"/>
      <c r="G22" s="19"/>
      <c r="H22" s="19"/>
      <c r="I22" s="19"/>
      <c r="J22" s="78">
        <f t="shared" si="1"/>
        <v>0</v>
      </c>
    </row>
    <row r="23" spans="2:10" x14ac:dyDescent="0.25">
      <c r="B23" s="9" t="s">
        <v>3</v>
      </c>
      <c r="C23" s="14"/>
      <c r="D23" s="19"/>
      <c r="E23" s="19"/>
      <c r="F23" s="19"/>
      <c r="G23" s="19"/>
      <c r="H23" s="19"/>
      <c r="I23" s="19"/>
      <c r="J23" s="78">
        <f t="shared" si="1"/>
        <v>0</v>
      </c>
    </row>
    <row r="24" spans="2:10" x14ac:dyDescent="0.25">
      <c r="B24" s="9" t="s">
        <v>4</v>
      </c>
      <c r="C24" s="14"/>
      <c r="D24" s="19"/>
      <c r="E24" s="19"/>
      <c r="F24" s="19"/>
      <c r="G24" s="19"/>
      <c r="H24" s="19"/>
      <c r="I24" s="19"/>
      <c r="J24" s="78">
        <f t="shared" si="1"/>
        <v>0</v>
      </c>
    </row>
    <row r="25" spans="2:10" s="1" customFormat="1" x14ac:dyDescent="0.25">
      <c r="B25" s="72" t="s">
        <v>2</v>
      </c>
      <c r="C25" s="73" t="s">
        <v>11</v>
      </c>
      <c r="D25" s="74">
        <f>SUM(D19:D24)</f>
        <v>-22531.905999999999</v>
      </c>
      <c r="E25" s="74">
        <f>SUM(E19:E24)</f>
        <v>-883.83333333333337</v>
      </c>
      <c r="F25" s="74">
        <f>SUM(F19:F24)</f>
        <v>0</v>
      </c>
      <c r="G25" s="74">
        <f t="shared" ref="G25:I25" si="3">SUM(G19:G24)</f>
        <v>0</v>
      </c>
      <c r="H25" s="74">
        <f t="shared" si="3"/>
        <v>0</v>
      </c>
      <c r="I25" s="74">
        <f t="shared" si="3"/>
        <v>0</v>
      </c>
      <c r="J25" s="75">
        <f t="shared" si="1"/>
        <v>-23415.739333333331</v>
      </c>
    </row>
    <row r="26" spans="2:10" x14ac:dyDescent="0.25">
      <c r="D26" s="21"/>
      <c r="E26" s="21"/>
      <c r="F26" s="21"/>
      <c r="G26" s="21"/>
      <c r="H26" s="21"/>
      <c r="I26" s="21"/>
      <c r="J26" s="84"/>
    </row>
    <row r="27" spans="2:10" x14ac:dyDescent="0.25">
      <c r="B27" s="67" t="s">
        <v>9</v>
      </c>
      <c r="C27" s="76" t="s">
        <v>10</v>
      </c>
      <c r="D27" s="77">
        <f>D14+D19</f>
        <v>6638.4900000000016</v>
      </c>
      <c r="E27" s="77">
        <f>E14+E19</f>
        <v>26515</v>
      </c>
      <c r="F27" s="77">
        <f>F14+F19</f>
        <v>0</v>
      </c>
      <c r="G27" s="77">
        <f t="shared" ref="G27:I27" si="4">G14+G19</f>
        <v>0</v>
      </c>
      <c r="H27" s="77">
        <f t="shared" si="4"/>
        <v>0</v>
      </c>
      <c r="I27" s="77">
        <f t="shared" si="4"/>
        <v>0</v>
      </c>
      <c r="J27" s="78">
        <f>SUM(D27:I27)</f>
        <v>33153.490000000005</v>
      </c>
    </row>
    <row r="28" spans="2:10" s="1" customFormat="1" x14ac:dyDescent="0.25">
      <c r="B28" s="72" t="s">
        <v>9</v>
      </c>
      <c r="C28" s="73" t="s">
        <v>11</v>
      </c>
      <c r="D28" s="74">
        <f>D17+D25</f>
        <v>3983.094000000001</v>
      </c>
      <c r="E28" s="74">
        <f>E17+E25</f>
        <v>25631.166666666668</v>
      </c>
      <c r="F28" s="74">
        <f>F17+F25</f>
        <v>0</v>
      </c>
      <c r="G28" s="74">
        <f t="shared" ref="G28:I28" si="5">G17+G25</f>
        <v>0</v>
      </c>
      <c r="H28" s="74">
        <f t="shared" si="5"/>
        <v>0</v>
      </c>
      <c r="I28" s="74">
        <f t="shared" si="5"/>
        <v>0</v>
      </c>
      <c r="J28" s="75">
        <f>SUM(D28:I28)</f>
        <v>29614.260666666669</v>
      </c>
    </row>
    <row r="29" spans="2:10" x14ac:dyDescent="0.25">
      <c r="D29" s="6"/>
      <c r="E29" s="6"/>
      <c r="F29" s="6"/>
      <c r="G29" s="6"/>
      <c r="H29" s="6"/>
      <c r="I29" s="6"/>
      <c r="J29" s="6"/>
    </row>
    <row r="30" spans="2:10" x14ac:dyDescent="0.25">
      <c r="D30" s="6"/>
      <c r="E30" s="6"/>
      <c r="F30" s="6"/>
      <c r="G30" s="6"/>
      <c r="H30" s="6"/>
      <c r="I30" s="6"/>
      <c r="J30" s="6"/>
    </row>
    <row r="31" spans="2:10" x14ac:dyDescent="0.25">
      <c r="B31" s="8"/>
      <c r="D31" s="6"/>
      <c r="E31" s="6"/>
      <c r="F31" s="6"/>
      <c r="G31" s="6"/>
      <c r="H31" s="6"/>
      <c r="I31" s="6"/>
      <c r="J31" s="6"/>
    </row>
    <row r="32" spans="2:10" x14ac:dyDescent="0.25">
      <c r="D32" s="6"/>
      <c r="E32" s="6"/>
      <c r="F32" s="6"/>
      <c r="G32" s="6"/>
      <c r="H32" s="6"/>
      <c r="I32" s="6"/>
      <c r="J32" s="6"/>
    </row>
    <row r="33" spans="2:10" x14ac:dyDescent="0.25">
      <c r="B33" s="4">
        <f>Übersicht!$B$28</f>
        <v>2018</v>
      </c>
      <c r="G33" s="5"/>
    </row>
    <row r="34" spans="2:10" ht="14.45" customHeight="1" x14ac:dyDescent="0.25">
      <c r="B34" s="93" t="s">
        <v>52</v>
      </c>
      <c r="C34" s="93"/>
      <c r="D34" s="101" t="str">
        <f>D8</f>
        <v>Anlage 1</v>
      </c>
      <c r="E34" s="101" t="str">
        <f>E8</f>
        <v>Anlage 2</v>
      </c>
      <c r="F34" s="101">
        <f t="shared" ref="F34:I34" si="6">F8</f>
        <v>0</v>
      </c>
      <c r="G34" s="101">
        <f t="shared" si="6"/>
        <v>0</v>
      </c>
      <c r="H34" s="101">
        <f t="shared" si="6"/>
        <v>0</v>
      </c>
      <c r="I34" s="101">
        <f t="shared" si="6"/>
        <v>0</v>
      </c>
      <c r="J34" s="97" t="s">
        <v>13</v>
      </c>
    </row>
    <row r="35" spans="2:10" x14ac:dyDescent="0.25">
      <c r="B35" s="93"/>
      <c r="C35" s="93"/>
      <c r="D35" s="102"/>
      <c r="E35" s="102"/>
      <c r="F35" s="102"/>
      <c r="G35" s="102"/>
      <c r="H35" s="102"/>
      <c r="I35" s="102"/>
      <c r="J35" s="98"/>
    </row>
    <row r="36" spans="2:10" x14ac:dyDescent="0.25">
      <c r="B36" s="72" t="s">
        <v>50</v>
      </c>
      <c r="C36" s="73"/>
      <c r="D36" s="79">
        <f t="shared" ref="D36:I37" si="7">IF(D10="","",D10)</f>
        <v>2014</v>
      </c>
      <c r="E36" s="79">
        <f t="shared" si="7"/>
        <v>2018</v>
      </c>
      <c r="F36" s="79" t="str">
        <f t="shared" si="7"/>
        <v/>
      </c>
      <c r="G36" s="79" t="str">
        <f t="shared" si="7"/>
        <v/>
      </c>
      <c r="H36" s="79" t="str">
        <f t="shared" si="7"/>
        <v/>
      </c>
      <c r="I36" s="79" t="str">
        <f t="shared" si="7"/>
        <v/>
      </c>
      <c r="J36" s="72"/>
    </row>
    <row r="37" spans="2:10" x14ac:dyDescent="0.25">
      <c r="B37" s="72" t="s">
        <v>49</v>
      </c>
      <c r="C37" s="73"/>
      <c r="D37" s="79">
        <f t="shared" si="7"/>
        <v>5</v>
      </c>
      <c r="E37" s="79">
        <f t="shared" si="7"/>
        <v>12</v>
      </c>
      <c r="F37" s="79" t="str">
        <f t="shared" si="7"/>
        <v/>
      </c>
      <c r="G37" s="79" t="str">
        <f t="shared" si="7"/>
        <v/>
      </c>
      <c r="H37" s="79" t="str">
        <f t="shared" si="7"/>
        <v/>
      </c>
      <c r="I37" s="79" t="str">
        <f t="shared" si="7"/>
        <v/>
      </c>
      <c r="J37" s="72"/>
    </row>
    <row r="38" spans="2:10" x14ac:dyDescent="0.25">
      <c r="B38" s="81" t="s">
        <v>55</v>
      </c>
      <c r="C38" s="82"/>
      <c r="D38" s="83">
        <v>5</v>
      </c>
      <c r="E38" s="83">
        <v>5</v>
      </c>
      <c r="F38" s="83"/>
      <c r="G38" s="83"/>
      <c r="H38" s="83"/>
      <c r="I38" s="83"/>
      <c r="J38" s="80"/>
    </row>
    <row r="39" spans="2:10" x14ac:dyDescent="0.25">
      <c r="D39" s="18"/>
      <c r="E39" s="18"/>
      <c r="F39" s="18"/>
      <c r="G39" s="18"/>
      <c r="H39" s="18"/>
      <c r="I39" s="18"/>
      <c r="J39" s="85"/>
    </row>
    <row r="40" spans="2:10" x14ac:dyDescent="0.25">
      <c r="B40" s="67" t="s">
        <v>6</v>
      </c>
      <c r="C40" s="76" t="s">
        <v>10</v>
      </c>
      <c r="D40" s="77">
        <f t="shared" ref="D40:E42" si="8">D14</f>
        <v>26515</v>
      </c>
      <c r="E40" s="77">
        <f t="shared" si="8"/>
        <v>26515</v>
      </c>
      <c r="F40" s="77">
        <f t="shared" ref="F40:I40" si="9">F14</f>
        <v>0</v>
      </c>
      <c r="G40" s="77">
        <f t="shared" si="9"/>
        <v>0</v>
      </c>
      <c r="H40" s="77">
        <f t="shared" si="9"/>
        <v>0</v>
      </c>
      <c r="I40" s="77">
        <f t="shared" si="9"/>
        <v>0</v>
      </c>
      <c r="J40" s="78">
        <f>SUM(D40:I40)</f>
        <v>53030</v>
      </c>
    </row>
    <row r="41" spans="2:10" x14ac:dyDescent="0.25">
      <c r="B41" s="67" t="s">
        <v>3</v>
      </c>
      <c r="C41" s="76"/>
      <c r="D41" s="77">
        <f t="shared" si="8"/>
        <v>0</v>
      </c>
      <c r="E41" s="77">
        <f t="shared" si="8"/>
        <v>0</v>
      </c>
      <c r="F41" s="77">
        <f t="shared" ref="F41:I41" si="10">F15</f>
        <v>0</v>
      </c>
      <c r="G41" s="77">
        <f t="shared" si="10"/>
        <v>0</v>
      </c>
      <c r="H41" s="77">
        <f t="shared" si="10"/>
        <v>0</v>
      </c>
      <c r="I41" s="77">
        <f t="shared" si="10"/>
        <v>0</v>
      </c>
      <c r="J41" s="78">
        <f>SUM(D41:I41)</f>
        <v>0</v>
      </c>
    </row>
    <row r="42" spans="2:10" x14ac:dyDescent="0.25">
      <c r="B42" s="67" t="s">
        <v>4</v>
      </c>
      <c r="C42" s="76"/>
      <c r="D42" s="77">
        <f t="shared" si="8"/>
        <v>0</v>
      </c>
      <c r="E42" s="77">
        <f t="shared" si="8"/>
        <v>0</v>
      </c>
      <c r="F42" s="77">
        <f t="shared" ref="F42:I42" si="11">F16</f>
        <v>0</v>
      </c>
      <c r="G42" s="77">
        <f t="shared" si="11"/>
        <v>0</v>
      </c>
      <c r="H42" s="77">
        <f t="shared" si="11"/>
        <v>0</v>
      </c>
      <c r="I42" s="77">
        <f t="shared" si="11"/>
        <v>0</v>
      </c>
      <c r="J42" s="78">
        <f>SUM(D42:I42)</f>
        <v>0</v>
      </c>
    </row>
    <row r="43" spans="2:10" x14ac:dyDescent="0.25">
      <c r="B43" s="72" t="s">
        <v>5</v>
      </c>
      <c r="C43" s="73" t="s">
        <v>11</v>
      </c>
      <c r="D43" s="74">
        <f>D40+D41+D42</f>
        <v>26515</v>
      </c>
      <c r="E43" s="74">
        <f>E40+E41+E42</f>
        <v>26515</v>
      </c>
      <c r="F43" s="74">
        <f t="shared" ref="F43:I43" si="12">F40+F41+F42</f>
        <v>0</v>
      </c>
      <c r="G43" s="74">
        <f t="shared" si="12"/>
        <v>0</v>
      </c>
      <c r="H43" s="74">
        <f t="shared" si="12"/>
        <v>0</v>
      </c>
      <c r="I43" s="74">
        <f t="shared" si="12"/>
        <v>0</v>
      </c>
      <c r="J43" s="75">
        <f>SUM(D43:I43)</f>
        <v>53030</v>
      </c>
    </row>
    <row r="44" spans="2:10" x14ac:dyDescent="0.25">
      <c r="D44" s="21"/>
      <c r="E44" s="21"/>
      <c r="F44" s="21"/>
      <c r="G44" s="21"/>
      <c r="H44" s="21"/>
      <c r="I44" s="21"/>
      <c r="J44" s="84"/>
    </row>
    <row r="45" spans="2:10" x14ac:dyDescent="0.25">
      <c r="B45" s="9" t="s">
        <v>2</v>
      </c>
      <c r="C45" s="14" t="s">
        <v>10</v>
      </c>
      <c r="D45" s="19">
        <v>-15328.84</v>
      </c>
      <c r="E45" s="19">
        <v>0</v>
      </c>
      <c r="F45" s="19"/>
      <c r="G45" s="19"/>
      <c r="H45" s="19"/>
      <c r="I45" s="19"/>
      <c r="J45" s="78">
        <f t="shared" ref="J45:J51" si="13">SUM(D45:I45)</f>
        <v>-15328.84</v>
      </c>
    </row>
    <row r="46" spans="2:10" x14ac:dyDescent="0.25">
      <c r="B46" s="9" t="s">
        <v>7</v>
      </c>
      <c r="C46" s="14"/>
      <c r="D46" s="77">
        <f>IF(D38="","",IF($B$7=D36,D43/D38/12*-(13-D37),IF(D43/D38&gt;D53,D53*-1,D43/-D38)))</f>
        <v>-5303</v>
      </c>
      <c r="E46" s="77">
        <f t="shared" ref="E46:I46" si="14">IF(E38="","",IF($B$7=E36,E43/E38/12*-(13-E37),IF(E43/E38&gt;E53,E53*-1,E43/-E38)))</f>
        <v>-441.91666666666669</v>
      </c>
      <c r="F46" s="77" t="str">
        <f t="shared" si="14"/>
        <v/>
      </c>
      <c r="G46" s="77" t="str">
        <f t="shared" si="14"/>
        <v/>
      </c>
      <c r="H46" s="77" t="str">
        <f t="shared" si="14"/>
        <v/>
      </c>
      <c r="I46" s="77" t="str">
        <f t="shared" si="14"/>
        <v/>
      </c>
      <c r="J46" s="78">
        <f t="shared" si="13"/>
        <v>-5744.916666666667</v>
      </c>
    </row>
    <row r="47" spans="2:10" x14ac:dyDescent="0.25">
      <c r="B47" s="86" t="s">
        <v>57</v>
      </c>
      <c r="C47" s="87"/>
      <c r="D47" s="25"/>
      <c r="E47" s="25"/>
      <c r="F47" s="25"/>
      <c r="G47" s="25"/>
      <c r="H47" s="25"/>
      <c r="I47" s="25"/>
      <c r="J47" s="78">
        <f t="shared" si="13"/>
        <v>0</v>
      </c>
    </row>
    <row r="48" spans="2:10" x14ac:dyDescent="0.25">
      <c r="B48" s="9" t="s">
        <v>8</v>
      </c>
      <c r="C48" s="14"/>
      <c r="D48" s="19"/>
      <c r="E48" s="19"/>
      <c r="F48" s="19"/>
      <c r="G48" s="19"/>
      <c r="H48" s="19"/>
      <c r="I48" s="19"/>
      <c r="J48" s="78">
        <f t="shared" si="13"/>
        <v>0</v>
      </c>
    </row>
    <row r="49" spans="2:10" x14ac:dyDescent="0.25">
      <c r="B49" s="9" t="s">
        <v>3</v>
      </c>
      <c r="C49" s="14"/>
      <c r="D49" s="19"/>
      <c r="E49" s="19"/>
      <c r="F49" s="19"/>
      <c r="G49" s="19"/>
      <c r="H49" s="19"/>
      <c r="I49" s="19"/>
      <c r="J49" s="78">
        <f t="shared" si="13"/>
        <v>0</v>
      </c>
    </row>
    <row r="50" spans="2:10" x14ac:dyDescent="0.25">
      <c r="B50" s="9" t="s">
        <v>4</v>
      </c>
      <c r="C50" s="14"/>
      <c r="D50" s="19"/>
      <c r="E50" s="19"/>
      <c r="F50" s="19"/>
      <c r="G50" s="19"/>
      <c r="H50" s="19"/>
      <c r="I50" s="19"/>
      <c r="J50" s="78">
        <f t="shared" si="13"/>
        <v>0</v>
      </c>
    </row>
    <row r="51" spans="2:10" x14ac:dyDescent="0.25">
      <c r="B51" s="11" t="s">
        <v>2</v>
      </c>
      <c r="C51" s="13" t="s">
        <v>11</v>
      </c>
      <c r="D51" s="20">
        <f>SUM(D45:D50)</f>
        <v>-20631.84</v>
      </c>
      <c r="E51" s="20">
        <f>SUM(E45:E50)</f>
        <v>-441.91666666666669</v>
      </c>
      <c r="F51" s="20">
        <f t="shared" ref="F51:I51" si="15">SUM(F45:F50)</f>
        <v>0</v>
      </c>
      <c r="G51" s="20">
        <f t="shared" si="15"/>
        <v>0</v>
      </c>
      <c r="H51" s="20">
        <f t="shared" si="15"/>
        <v>0</v>
      </c>
      <c r="I51" s="20">
        <f t="shared" si="15"/>
        <v>0</v>
      </c>
      <c r="J51" s="75">
        <f t="shared" si="13"/>
        <v>-21073.756666666668</v>
      </c>
    </row>
    <row r="52" spans="2:10" x14ac:dyDescent="0.25">
      <c r="D52" s="21"/>
      <c r="E52" s="21"/>
      <c r="F52" s="21"/>
      <c r="G52" s="21"/>
      <c r="H52" s="21"/>
      <c r="I52" s="21"/>
      <c r="J52" s="84"/>
    </row>
    <row r="53" spans="2:10" x14ac:dyDescent="0.25">
      <c r="B53" s="67" t="s">
        <v>9</v>
      </c>
      <c r="C53" s="76" t="s">
        <v>10</v>
      </c>
      <c r="D53" s="77">
        <f>D40+D45</f>
        <v>11186.16</v>
      </c>
      <c r="E53" s="77">
        <f>E40+E45</f>
        <v>26515</v>
      </c>
      <c r="F53" s="77">
        <f t="shared" ref="F53:I53" si="16">F40+F45</f>
        <v>0</v>
      </c>
      <c r="G53" s="77">
        <f t="shared" si="16"/>
        <v>0</v>
      </c>
      <c r="H53" s="77">
        <f t="shared" si="16"/>
        <v>0</v>
      </c>
      <c r="I53" s="77">
        <f t="shared" si="16"/>
        <v>0</v>
      </c>
      <c r="J53" s="78">
        <f>SUM(D53:I53)</f>
        <v>37701.160000000003</v>
      </c>
    </row>
    <row r="54" spans="2:10" x14ac:dyDescent="0.25">
      <c r="B54" s="72" t="s">
        <v>9</v>
      </c>
      <c r="C54" s="73" t="s">
        <v>11</v>
      </c>
      <c r="D54" s="74">
        <f>D43+D51</f>
        <v>5883.16</v>
      </c>
      <c r="E54" s="74">
        <f>E43+E51</f>
        <v>26073.083333333332</v>
      </c>
      <c r="F54" s="74">
        <f t="shared" ref="F54:I54" si="17">F43+F51</f>
        <v>0</v>
      </c>
      <c r="G54" s="74">
        <f t="shared" si="17"/>
        <v>0</v>
      </c>
      <c r="H54" s="74">
        <f t="shared" si="17"/>
        <v>0</v>
      </c>
      <c r="I54" s="74">
        <f t="shared" si="17"/>
        <v>0</v>
      </c>
      <c r="J54" s="75">
        <f>SUM(D54:I54)</f>
        <v>31956.243333333332</v>
      </c>
    </row>
    <row r="55" spans="2:10" x14ac:dyDescent="0.25">
      <c r="D55" s="6"/>
      <c r="E55" s="7"/>
      <c r="F55" s="6"/>
      <c r="G55" s="6"/>
      <c r="H55" s="6"/>
      <c r="I55" s="6"/>
      <c r="J55" s="6"/>
    </row>
    <row r="56" spans="2:10" x14ac:dyDescent="0.25">
      <c r="B56" s="35" t="s">
        <v>25</v>
      </c>
      <c r="D56" s="6"/>
      <c r="E56" s="6"/>
      <c r="F56" s="6"/>
      <c r="G56" s="6"/>
      <c r="H56" s="6"/>
      <c r="I56" s="6"/>
      <c r="J56" s="37">
        <f>J53-J27</f>
        <v>4547.6699999999983</v>
      </c>
    </row>
    <row r="57" spans="2:10" x14ac:dyDescent="0.25">
      <c r="B57" s="35" t="s">
        <v>25</v>
      </c>
      <c r="D57" s="6"/>
      <c r="E57" s="6"/>
      <c r="F57" s="6"/>
      <c r="G57" s="6"/>
      <c r="H57" s="6"/>
      <c r="I57" s="6"/>
      <c r="J57" s="37">
        <f>J54-J28</f>
        <v>2341.9826666666631</v>
      </c>
    </row>
    <row r="58" spans="2:10" x14ac:dyDescent="0.25">
      <c r="B58" s="36" t="s">
        <v>26</v>
      </c>
      <c r="J58" s="38">
        <f>J57-J56</f>
        <v>-2205.6873333333351</v>
      </c>
    </row>
  </sheetData>
  <mergeCells count="17">
    <mergeCell ref="J8:J9"/>
    <mergeCell ref="D34:D35"/>
    <mergeCell ref="E34:E35"/>
    <mergeCell ref="F34:F35"/>
    <mergeCell ref="G34:G35"/>
    <mergeCell ref="H34:H35"/>
    <mergeCell ref="I34:I35"/>
    <mergeCell ref="J34:J35"/>
    <mergeCell ref="D8:D9"/>
    <mergeCell ref="E8:E9"/>
    <mergeCell ref="F8:F9"/>
    <mergeCell ref="G8:G9"/>
    <mergeCell ref="H8:H9"/>
    <mergeCell ref="C2:D2"/>
    <mergeCell ref="B8:C9"/>
    <mergeCell ref="B34:C35"/>
    <mergeCell ref="I8:I9"/>
  </mergeCells>
  <pageMargins left="0.70866141732283472" right="0.70866141732283472" top="0.78740157480314965" bottom="0.78740157480314965" header="0.31496062992125984" footer="0.31496062992125984"/>
  <pageSetup paperSize="9" scale="94" fitToHeight="2" orientation="landscape" r:id="rId1"/>
  <headerFooter>
    <oddFooter>&amp;CSeite &amp;P/&amp;N</oddFooter>
  </headerFooter>
  <rowBreaks count="1" manualBreakCount="1">
    <brk id="3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zoomScaleNormal="100" workbookViewId="0">
      <selection activeCell="B2" sqref="B2"/>
    </sheetView>
  </sheetViews>
  <sheetFormatPr baseColWidth="10" defaultColWidth="11.5703125" defaultRowHeight="15" x14ac:dyDescent="0.25"/>
  <cols>
    <col min="1" max="1" width="2.28515625" style="2" customWidth="1"/>
    <col min="2" max="2" width="24.42578125" style="2" bestFit="1" customWidth="1"/>
    <col min="3" max="3" width="7.7109375" style="2" customWidth="1"/>
    <col min="4" max="9" width="14.85546875" style="2" customWidth="1"/>
    <col min="10" max="10" width="15.85546875" style="2" customWidth="1"/>
    <col min="11" max="16384" width="11.5703125" style="2"/>
  </cols>
  <sheetData>
    <row r="1" spans="2:11" ht="6.6" customHeight="1" x14ac:dyDescent="0.25"/>
    <row r="2" spans="2:11" x14ac:dyDescent="0.25">
      <c r="B2" s="2" t="str">
        <f>Übersicht!B1</f>
        <v>Muster AG</v>
      </c>
      <c r="C2" s="103">
        <f>Übersicht!$C$1</f>
        <v>43465</v>
      </c>
      <c r="D2" s="103"/>
    </row>
    <row r="4" spans="2:11" x14ac:dyDescent="0.25">
      <c r="B4" s="1" t="s">
        <v>0</v>
      </c>
      <c r="C4" s="1" t="s">
        <v>16</v>
      </c>
    </row>
    <row r="5" spans="2:11" x14ac:dyDescent="0.25">
      <c r="B5" s="1"/>
    </row>
    <row r="6" spans="2:11" x14ac:dyDescent="0.25">
      <c r="B6" s="1"/>
      <c r="F6" s="5"/>
      <c r="K6" s="3"/>
    </row>
    <row r="7" spans="2:11" x14ac:dyDescent="0.25">
      <c r="B7" s="4">
        <f>Übersicht!$B$28</f>
        <v>2018</v>
      </c>
      <c r="G7" s="5"/>
    </row>
    <row r="8" spans="2:11" s="1" customFormat="1" ht="14.45" customHeight="1" x14ac:dyDescent="0.25">
      <c r="B8" s="93" t="s">
        <v>51</v>
      </c>
      <c r="C8" s="93"/>
      <c r="D8" s="99" t="s">
        <v>58</v>
      </c>
      <c r="E8" s="99" t="s">
        <v>59</v>
      </c>
      <c r="F8" s="99"/>
      <c r="G8" s="99"/>
      <c r="H8" s="99"/>
      <c r="I8" s="99"/>
      <c r="J8" s="97" t="s">
        <v>13</v>
      </c>
    </row>
    <row r="9" spans="2:11" s="1" customFormat="1" x14ac:dyDescent="0.25">
      <c r="B9" s="93"/>
      <c r="C9" s="93"/>
      <c r="D9" s="100"/>
      <c r="E9" s="100"/>
      <c r="F9" s="100"/>
      <c r="G9" s="100"/>
      <c r="H9" s="100"/>
      <c r="I9" s="100"/>
      <c r="J9" s="98"/>
    </row>
    <row r="10" spans="2:11" x14ac:dyDescent="0.25">
      <c r="B10" s="11" t="s">
        <v>50</v>
      </c>
      <c r="C10" s="13"/>
      <c r="D10" s="71">
        <v>2009</v>
      </c>
      <c r="E10" s="71">
        <v>2018</v>
      </c>
      <c r="F10" s="71"/>
      <c r="G10" s="71"/>
      <c r="H10" s="71"/>
      <c r="I10" s="71"/>
      <c r="J10" s="72"/>
    </row>
    <row r="11" spans="2:11" x14ac:dyDescent="0.25">
      <c r="B11" s="11" t="s">
        <v>49</v>
      </c>
      <c r="C11" s="13"/>
      <c r="D11" s="17">
        <v>5</v>
      </c>
      <c r="E11" s="17">
        <v>4</v>
      </c>
      <c r="F11" s="17"/>
      <c r="G11" s="17"/>
      <c r="H11" s="17"/>
      <c r="I11" s="17"/>
      <c r="J11" s="72"/>
    </row>
    <row r="12" spans="2:11" x14ac:dyDescent="0.25">
      <c r="B12" s="11" t="s">
        <v>14</v>
      </c>
      <c r="C12" s="13"/>
      <c r="D12" s="22">
        <v>0.4</v>
      </c>
      <c r="E12" s="22">
        <v>0.4</v>
      </c>
      <c r="F12" s="22"/>
      <c r="G12" s="22"/>
      <c r="H12" s="22"/>
      <c r="I12" s="22"/>
      <c r="J12" s="80"/>
    </row>
    <row r="13" spans="2:11" x14ac:dyDescent="0.25">
      <c r="D13" s="18"/>
      <c r="E13" s="18"/>
      <c r="F13" s="18"/>
      <c r="G13" s="18"/>
      <c r="H13" s="18"/>
      <c r="I13" s="18"/>
      <c r="J13" s="85"/>
    </row>
    <row r="14" spans="2:11" x14ac:dyDescent="0.25">
      <c r="B14" s="9" t="s">
        <v>6</v>
      </c>
      <c r="C14" s="14" t="s">
        <v>10</v>
      </c>
      <c r="D14" s="19">
        <v>38721</v>
      </c>
      <c r="E14" s="19">
        <v>14560</v>
      </c>
      <c r="F14" s="19"/>
      <c r="G14" s="19"/>
      <c r="H14" s="19"/>
      <c r="I14" s="19"/>
      <c r="J14" s="78">
        <f>SUM(D14:I14)</f>
        <v>53281</v>
      </c>
    </row>
    <row r="15" spans="2:11" x14ac:dyDescent="0.25">
      <c r="B15" s="9" t="s">
        <v>3</v>
      </c>
      <c r="C15" s="14"/>
      <c r="D15" s="19"/>
      <c r="E15" s="19"/>
      <c r="F15" s="19"/>
      <c r="G15" s="19"/>
      <c r="H15" s="19"/>
      <c r="I15" s="19"/>
      <c r="J15" s="78">
        <f>SUM(D15:I15)</f>
        <v>0</v>
      </c>
    </row>
    <row r="16" spans="2:11" x14ac:dyDescent="0.25">
      <c r="B16" s="9" t="s">
        <v>4</v>
      </c>
      <c r="C16" s="14"/>
      <c r="D16" s="19"/>
      <c r="E16" s="19"/>
      <c r="F16" s="19"/>
      <c r="G16" s="19"/>
      <c r="H16" s="19"/>
      <c r="I16" s="19"/>
      <c r="J16" s="78">
        <f>SUM(D16:I16)</f>
        <v>0</v>
      </c>
    </row>
    <row r="17" spans="2:10" s="1" customFormat="1" x14ac:dyDescent="0.25">
      <c r="B17" s="72" t="s">
        <v>5</v>
      </c>
      <c r="C17" s="73" t="s">
        <v>11</v>
      </c>
      <c r="D17" s="74">
        <f>D14+D15+D16</f>
        <v>38721</v>
      </c>
      <c r="E17" s="74">
        <f>E14+E15+E16</f>
        <v>14560</v>
      </c>
      <c r="F17" s="74">
        <f>F14+F15+F16</f>
        <v>0</v>
      </c>
      <c r="G17" s="74">
        <f t="shared" ref="G17:I17" si="0">G14+G15+G16</f>
        <v>0</v>
      </c>
      <c r="H17" s="74">
        <f t="shared" si="0"/>
        <v>0</v>
      </c>
      <c r="I17" s="74">
        <f t="shared" si="0"/>
        <v>0</v>
      </c>
      <c r="J17" s="75">
        <f>SUM(D17:I17)</f>
        <v>53281</v>
      </c>
    </row>
    <row r="18" spans="2:10" x14ac:dyDescent="0.25">
      <c r="D18" s="21"/>
      <c r="E18" s="21"/>
      <c r="F18" s="21"/>
      <c r="G18" s="21"/>
      <c r="H18" s="21"/>
      <c r="I18" s="21"/>
      <c r="J18" s="84"/>
    </row>
    <row r="19" spans="2:10" x14ac:dyDescent="0.25">
      <c r="B19" s="9" t="s">
        <v>2</v>
      </c>
      <c r="C19" s="14" t="s">
        <v>10</v>
      </c>
      <c r="D19" s="19">
        <v>-28921</v>
      </c>
      <c r="E19" s="19">
        <v>0</v>
      </c>
      <c r="F19" s="19"/>
      <c r="G19" s="19"/>
      <c r="H19" s="19"/>
      <c r="I19" s="19"/>
      <c r="J19" s="78">
        <f t="shared" ref="J19:J25" si="1">SUM(D19:I19)</f>
        <v>-28921</v>
      </c>
    </row>
    <row r="20" spans="2:10" x14ac:dyDescent="0.25">
      <c r="B20" s="67" t="s">
        <v>7</v>
      </c>
      <c r="C20" s="76"/>
      <c r="D20" s="77">
        <f>IF($B$7=D10,D17*-D12/12*(13-D11),D27*-D12)</f>
        <v>-3920</v>
      </c>
      <c r="E20" s="77">
        <f>IF($B$7=E10,E17*-E12/12*(13-E11),E27*-E12)</f>
        <v>-4368</v>
      </c>
      <c r="F20" s="77">
        <f>IF($B$7=F10,F17*-F12/12*(13-F11),F27*-F12)</f>
        <v>0</v>
      </c>
      <c r="G20" s="77">
        <f t="shared" ref="G20:I20" si="2">IF($B$7=G10,G17*-G12/12*(13-G11),G27*-G12)</f>
        <v>0</v>
      </c>
      <c r="H20" s="77">
        <f t="shared" si="2"/>
        <v>0</v>
      </c>
      <c r="I20" s="77">
        <f t="shared" si="2"/>
        <v>0</v>
      </c>
      <c r="J20" s="78">
        <f t="shared" si="1"/>
        <v>-8288</v>
      </c>
    </row>
    <row r="21" spans="2:10" x14ac:dyDescent="0.25">
      <c r="B21" s="86" t="s">
        <v>57</v>
      </c>
      <c r="C21" s="87"/>
      <c r="D21" s="25">
        <v>20</v>
      </c>
      <c r="E21" s="25">
        <v>8</v>
      </c>
      <c r="F21" s="25"/>
      <c r="G21" s="25"/>
      <c r="H21" s="25"/>
      <c r="I21" s="25"/>
      <c r="J21" s="78">
        <f t="shared" si="1"/>
        <v>28</v>
      </c>
    </row>
    <row r="22" spans="2:10" x14ac:dyDescent="0.25">
      <c r="B22" s="9" t="s">
        <v>8</v>
      </c>
      <c r="C22" s="14"/>
      <c r="D22" s="19"/>
      <c r="E22" s="19"/>
      <c r="F22" s="19"/>
      <c r="G22" s="19"/>
      <c r="H22" s="19"/>
      <c r="I22" s="19"/>
      <c r="J22" s="78">
        <f t="shared" si="1"/>
        <v>0</v>
      </c>
    </row>
    <row r="23" spans="2:10" x14ac:dyDescent="0.25">
      <c r="B23" s="9" t="s">
        <v>3</v>
      </c>
      <c r="C23" s="14"/>
      <c r="D23" s="19"/>
      <c r="E23" s="19"/>
      <c r="F23" s="19"/>
      <c r="G23" s="19"/>
      <c r="H23" s="19"/>
      <c r="I23" s="19"/>
      <c r="J23" s="78">
        <f t="shared" si="1"/>
        <v>0</v>
      </c>
    </row>
    <row r="24" spans="2:10" x14ac:dyDescent="0.25">
      <c r="B24" s="9" t="s">
        <v>4</v>
      </c>
      <c r="C24" s="14"/>
      <c r="D24" s="19"/>
      <c r="E24" s="19"/>
      <c r="F24" s="19"/>
      <c r="G24" s="19"/>
      <c r="H24" s="19"/>
      <c r="I24" s="19"/>
      <c r="J24" s="78">
        <f t="shared" si="1"/>
        <v>0</v>
      </c>
    </row>
    <row r="25" spans="2:10" s="1" customFormat="1" x14ac:dyDescent="0.25">
      <c r="B25" s="72" t="s">
        <v>2</v>
      </c>
      <c r="C25" s="73" t="s">
        <v>11</v>
      </c>
      <c r="D25" s="74">
        <f>SUM(D19:D24)</f>
        <v>-32821</v>
      </c>
      <c r="E25" s="74">
        <f>SUM(E19:E24)</f>
        <v>-4360</v>
      </c>
      <c r="F25" s="74">
        <f>SUM(F19:F24)</f>
        <v>0</v>
      </c>
      <c r="G25" s="74">
        <f t="shared" ref="G25:I25" si="3">SUM(G19:G24)</f>
        <v>0</v>
      </c>
      <c r="H25" s="74">
        <f t="shared" si="3"/>
        <v>0</v>
      </c>
      <c r="I25" s="74">
        <f t="shared" si="3"/>
        <v>0</v>
      </c>
      <c r="J25" s="75">
        <f t="shared" si="1"/>
        <v>-37181</v>
      </c>
    </row>
    <row r="26" spans="2:10" x14ac:dyDescent="0.25">
      <c r="D26" s="21"/>
      <c r="E26" s="21"/>
      <c r="F26" s="21"/>
      <c r="G26" s="21"/>
      <c r="H26" s="21"/>
      <c r="I26" s="21"/>
      <c r="J26" s="84"/>
    </row>
    <row r="27" spans="2:10" x14ac:dyDescent="0.25">
      <c r="B27" s="67" t="s">
        <v>9</v>
      </c>
      <c r="C27" s="76" t="s">
        <v>10</v>
      </c>
      <c r="D27" s="77">
        <f>D14+D19</f>
        <v>9800</v>
      </c>
      <c r="E27" s="77">
        <f>E14+E19</f>
        <v>14560</v>
      </c>
      <c r="F27" s="77">
        <f>F14+F19</f>
        <v>0</v>
      </c>
      <c r="G27" s="77">
        <f t="shared" ref="G27:I27" si="4">G14+G19</f>
        <v>0</v>
      </c>
      <c r="H27" s="77">
        <f t="shared" si="4"/>
        <v>0</v>
      </c>
      <c r="I27" s="77">
        <f t="shared" si="4"/>
        <v>0</v>
      </c>
      <c r="J27" s="78">
        <f>SUM(D27:I27)</f>
        <v>24360</v>
      </c>
    </row>
    <row r="28" spans="2:10" s="1" customFormat="1" x14ac:dyDescent="0.25">
      <c r="B28" s="72" t="s">
        <v>9</v>
      </c>
      <c r="C28" s="73" t="s">
        <v>11</v>
      </c>
      <c r="D28" s="74">
        <f>D17+D25</f>
        <v>5900</v>
      </c>
      <c r="E28" s="74">
        <f>E17+E25</f>
        <v>10200</v>
      </c>
      <c r="F28" s="74">
        <f>F17+F25</f>
        <v>0</v>
      </c>
      <c r="G28" s="74">
        <f t="shared" ref="G28:I28" si="5">G17+G25</f>
        <v>0</v>
      </c>
      <c r="H28" s="74">
        <f t="shared" si="5"/>
        <v>0</v>
      </c>
      <c r="I28" s="74">
        <f t="shared" si="5"/>
        <v>0</v>
      </c>
      <c r="J28" s="75">
        <f>SUM(D28:I28)</f>
        <v>16100</v>
      </c>
    </row>
    <row r="29" spans="2:10" x14ac:dyDescent="0.25">
      <c r="D29" s="6"/>
      <c r="E29" s="6"/>
      <c r="F29" s="6"/>
      <c r="G29" s="6"/>
      <c r="H29" s="6"/>
      <c r="I29" s="6"/>
      <c r="J29" s="6"/>
    </row>
    <row r="30" spans="2:10" x14ac:dyDescent="0.25">
      <c r="D30" s="6"/>
      <c r="E30" s="6"/>
      <c r="F30" s="6"/>
      <c r="G30" s="6"/>
      <c r="H30" s="6"/>
      <c r="I30" s="6"/>
      <c r="J30" s="6"/>
    </row>
    <row r="31" spans="2:10" x14ac:dyDescent="0.25">
      <c r="B31" s="8"/>
      <c r="D31" s="6"/>
      <c r="E31" s="6"/>
      <c r="F31" s="6"/>
      <c r="G31" s="6"/>
      <c r="H31" s="6"/>
      <c r="I31" s="6"/>
      <c r="J31" s="6"/>
    </row>
    <row r="32" spans="2:10" x14ac:dyDescent="0.25">
      <c r="D32" s="6"/>
      <c r="E32" s="6"/>
      <c r="F32" s="6"/>
      <c r="G32" s="6"/>
      <c r="H32" s="6"/>
      <c r="I32" s="6"/>
      <c r="J32" s="6"/>
    </row>
    <row r="33" spans="2:10" x14ac:dyDescent="0.25">
      <c r="B33" s="4">
        <f>Übersicht!$B$28</f>
        <v>2018</v>
      </c>
      <c r="G33" s="5"/>
    </row>
    <row r="34" spans="2:10" ht="14.45" customHeight="1" x14ac:dyDescent="0.25">
      <c r="B34" s="93" t="s">
        <v>52</v>
      </c>
      <c r="C34" s="93"/>
      <c r="D34" s="101" t="str">
        <f>D8</f>
        <v>Fahrzeug 1</v>
      </c>
      <c r="E34" s="101" t="str">
        <f>E8</f>
        <v>Fahrzeug 2</v>
      </c>
      <c r="F34" s="101">
        <f t="shared" ref="F34:I34" si="6">F8</f>
        <v>0</v>
      </c>
      <c r="G34" s="101">
        <f t="shared" si="6"/>
        <v>0</v>
      </c>
      <c r="H34" s="101">
        <f t="shared" si="6"/>
        <v>0</v>
      </c>
      <c r="I34" s="101">
        <f t="shared" si="6"/>
        <v>0</v>
      </c>
      <c r="J34" s="97" t="s">
        <v>13</v>
      </c>
    </row>
    <row r="35" spans="2:10" x14ac:dyDescent="0.25">
      <c r="B35" s="93"/>
      <c r="C35" s="93"/>
      <c r="D35" s="102"/>
      <c r="E35" s="102"/>
      <c r="F35" s="102"/>
      <c r="G35" s="102"/>
      <c r="H35" s="102"/>
      <c r="I35" s="102"/>
      <c r="J35" s="98"/>
    </row>
    <row r="36" spans="2:10" x14ac:dyDescent="0.25">
      <c r="B36" s="72" t="s">
        <v>50</v>
      </c>
      <c r="C36" s="73"/>
      <c r="D36" s="79">
        <f t="shared" ref="D36:I37" si="7">IF(D10="","",D10)</f>
        <v>2009</v>
      </c>
      <c r="E36" s="79">
        <f t="shared" si="7"/>
        <v>2018</v>
      </c>
      <c r="F36" s="79" t="str">
        <f t="shared" si="7"/>
        <v/>
      </c>
      <c r="G36" s="79" t="str">
        <f t="shared" si="7"/>
        <v/>
      </c>
      <c r="H36" s="79" t="str">
        <f t="shared" si="7"/>
        <v/>
      </c>
      <c r="I36" s="79" t="str">
        <f t="shared" si="7"/>
        <v/>
      </c>
      <c r="J36" s="72"/>
    </row>
    <row r="37" spans="2:10" x14ac:dyDescent="0.25">
      <c r="B37" s="72" t="s">
        <v>49</v>
      </c>
      <c r="C37" s="73"/>
      <c r="D37" s="79">
        <f t="shared" si="7"/>
        <v>5</v>
      </c>
      <c r="E37" s="79">
        <f t="shared" si="7"/>
        <v>4</v>
      </c>
      <c r="F37" s="79" t="str">
        <f t="shared" si="7"/>
        <v/>
      </c>
      <c r="G37" s="79" t="str">
        <f t="shared" si="7"/>
        <v/>
      </c>
      <c r="H37" s="79" t="str">
        <f t="shared" si="7"/>
        <v/>
      </c>
      <c r="I37" s="79" t="str">
        <f t="shared" si="7"/>
        <v/>
      </c>
      <c r="J37" s="72"/>
    </row>
    <row r="38" spans="2:10" x14ac:dyDescent="0.25">
      <c r="B38" s="81" t="s">
        <v>55</v>
      </c>
      <c r="C38" s="82"/>
      <c r="D38" s="83">
        <v>8</v>
      </c>
      <c r="E38" s="83">
        <v>8</v>
      </c>
      <c r="F38" s="83"/>
      <c r="G38" s="83"/>
      <c r="H38" s="83"/>
      <c r="I38" s="83"/>
      <c r="J38" s="80"/>
    </row>
    <row r="39" spans="2:10" x14ac:dyDescent="0.25">
      <c r="D39" s="18"/>
      <c r="E39" s="18"/>
      <c r="F39" s="18"/>
      <c r="G39" s="18"/>
      <c r="H39" s="18"/>
      <c r="I39" s="18"/>
      <c r="J39" s="85"/>
    </row>
    <row r="40" spans="2:10" x14ac:dyDescent="0.25">
      <c r="B40" s="67" t="s">
        <v>6</v>
      </c>
      <c r="C40" s="76" t="s">
        <v>10</v>
      </c>
      <c r="D40" s="77">
        <f t="shared" ref="D40:E42" si="8">D14</f>
        <v>38721</v>
      </c>
      <c r="E40" s="77">
        <f t="shared" si="8"/>
        <v>14560</v>
      </c>
      <c r="F40" s="77">
        <f t="shared" ref="F40:I42" si="9">F14</f>
        <v>0</v>
      </c>
      <c r="G40" s="77">
        <f t="shared" si="9"/>
        <v>0</v>
      </c>
      <c r="H40" s="77">
        <f t="shared" si="9"/>
        <v>0</v>
      </c>
      <c r="I40" s="77">
        <f t="shared" si="9"/>
        <v>0</v>
      </c>
      <c r="J40" s="78">
        <f>SUM(D40:I40)</f>
        <v>53281</v>
      </c>
    </row>
    <row r="41" spans="2:10" x14ac:dyDescent="0.25">
      <c r="B41" s="67" t="s">
        <v>3</v>
      </c>
      <c r="C41" s="76"/>
      <c r="D41" s="77">
        <f t="shared" si="8"/>
        <v>0</v>
      </c>
      <c r="E41" s="77">
        <f t="shared" si="8"/>
        <v>0</v>
      </c>
      <c r="F41" s="77">
        <f t="shared" si="9"/>
        <v>0</v>
      </c>
      <c r="G41" s="77">
        <f t="shared" si="9"/>
        <v>0</v>
      </c>
      <c r="H41" s="77">
        <f t="shared" si="9"/>
        <v>0</v>
      </c>
      <c r="I41" s="77">
        <f t="shared" si="9"/>
        <v>0</v>
      </c>
      <c r="J41" s="78">
        <f>SUM(D41:I41)</f>
        <v>0</v>
      </c>
    </row>
    <row r="42" spans="2:10" x14ac:dyDescent="0.25">
      <c r="B42" s="67" t="s">
        <v>4</v>
      </c>
      <c r="C42" s="76"/>
      <c r="D42" s="77">
        <f t="shared" si="8"/>
        <v>0</v>
      </c>
      <c r="E42" s="77">
        <f t="shared" si="8"/>
        <v>0</v>
      </c>
      <c r="F42" s="77">
        <f t="shared" si="9"/>
        <v>0</v>
      </c>
      <c r="G42" s="77">
        <f t="shared" si="9"/>
        <v>0</v>
      </c>
      <c r="H42" s="77">
        <f t="shared" si="9"/>
        <v>0</v>
      </c>
      <c r="I42" s="77">
        <f t="shared" si="9"/>
        <v>0</v>
      </c>
      <c r="J42" s="78">
        <f>SUM(D42:I42)</f>
        <v>0</v>
      </c>
    </row>
    <row r="43" spans="2:10" x14ac:dyDescent="0.25">
      <c r="B43" s="72" t="s">
        <v>5</v>
      </c>
      <c r="C43" s="73" t="s">
        <v>11</v>
      </c>
      <c r="D43" s="74">
        <f>D40+D41+D42</f>
        <v>38721</v>
      </c>
      <c r="E43" s="74">
        <f>E40+E41+E42</f>
        <v>14560</v>
      </c>
      <c r="F43" s="74">
        <f t="shared" ref="F43:I43" si="10">F40+F41+F42</f>
        <v>0</v>
      </c>
      <c r="G43" s="74">
        <f t="shared" si="10"/>
        <v>0</v>
      </c>
      <c r="H43" s="74">
        <f t="shared" si="10"/>
        <v>0</v>
      </c>
      <c r="I43" s="74">
        <f t="shared" si="10"/>
        <v>0</v>
      </c>
      <c r="J43" s="75">
        <f>SUM(D43:I43)</f>
        <v>53281</v>
      </c>
    </row>
    <row r="44" spans="2:10" x14ac:dyDescent="0.25">
      <c r="D44" s="21"/>
      <c r="E44" s="21"/>
      <c r="F44" s="21"/>
      <c r="G44" s="21"/>
      <c r="H44" s="21"/>
      <c r="I44" s="21"/>
      <c r="J44" s="84"/>
    </row>
    <row r="45" spans="2:10" x14ac:dyDescent="0.25">
      <c r="B45" s="9" t="s">
        <v>2</v>
      </c>
      <c r="C45" s="14" t="s">
        <v>10</v>
      </c>
      <c r="D45" s="19">
        <v>-15328.84</v>
      </c>
      <c r="E45" s="19">
        <v>0</v>
      </c>
      <c r="F45" s="19"/>
      <c r="G45" s="19"/>
      <c r="H45" s="19"/>
      <c r="I45" s="19"/>
      <c r="J45" s="78">
        <f t="shared" ref="J45:J51" si="11">SUM(D45:I45)</f>
        <v>-15328.84</v>
      </c>
    </row>
    <row r="46" spans="2:10" x14ac:dyDescent="0.25">
      <c r="B46" s="9" t="s">
        <v>7</v>
      </c>
      <c r="C46" s="14"/>
      <c r="D46" s="77">
        <f>IF(D38="","",IF($B$7=D36,D43/D38/12*-(13-D37),IF(D43/D38&gt;D53,D53*-1,D43/-D38)))</f>
        <v>-4840.125</v>
      </c>
      <c r="E46" s="77">
        <f t="shared" ref="E46:I46" si="12">IF(E38="","",IF($B$7=E36,E43/E38/12*-(13-E37),IF(E43/E38&gt;E53,E53*-1,E43/-E38)))</f>
        <v>-1365</v>
      </c>
      <c r="F46" s="77" t="str">
        <f t="shared" si="12"/>
        <v/>
      </c>
      <c r="G46" s="77" t="str">
        <f t="shared" si="12"/>
        <v/>
      </c>
      <c r="H46" s="77" t="str">
        <f t="shared" si="12"/>
        <v/>
      </c>
      <c r="I46" s="77" t="str">
        <f t="shared" si="12"/>
        <v/>
      </c>
      <c r="J46" s="78">
        <f t="shared" si="11"/>
        <v>-6205.125</v>
      </c>
    </row>
    <row r="47" spans="2:10" x14ac:dyDescent="0.25">
      <c r="B47" s="86" t="s">
        <v>57</v>
      </c>
      <c r="C47" s="87"/>
      <c r="D47" s="25"/>
      <c r="E47" s="25"/>
      <c r="F47" s="25"/>
      <c r="G47" s="25"/>
      <c r="H47" s="25"/>
      <c r="I47" s="25"/>
      <c r="J47" s="78">
        <f t="shared" si="11"/>
        <v>0</v>
      </c>
    </row>
    <row r="48" spans="2:10" x14ac:dyDescent="0.25">
      <c r="B48" s="9" t="s">
        <v>8</v>
      </c>
      <c r="C48" s="14"/>
      <c r="D48" s="19"/>
      <c r="E48" s="19"/>
      <c r="F48" s="19"/>
      <c r="G48" s="19"/>
      <c r="H48" s="19"/>
      <c r="I48" s="19"/>
      <c r="J48" s="78">
        <f t="shared" si="11"/>
        <v>0</v>
      </c>
    </row>
    <row r="49" spans="2:10" x14ac:dyDescent="0.25">
      <c r="B49" s="9" t="s">
        <v>3</v>
      </c>
      <c r="C49" s="14"/>
      <c r="D49" s="19"/>
      <c r="E49" s="19"/>
      <c r="F49" s="19"/>
      <c r="G49" s="19"/>
      <c r="H49" s="19"/>
      <c r="I49" s="19"/>
      <c r="J49" s="78">
        <f t="shared" si="11"/>
        <v>0</v>
      </c>
    </row>
    <row r="50" spans="2:10" x14ac:dyDescent="0.25">
      <c r="B50" s="9" t="s">
        <v>4</v>
      </c>
      <c r="C50" s="14"/>
      <c r="D50" s="19"/>
      <c r="E50" s="19"/>
      <c r="F50" s="19"/>
      <c r="G50" s="19"/>
      <c r="H50" s="19"/>
      <c r="I50" s="19"/>
      <c r="J50" s="78">
        <f t="shared" si="11"/>
        <v>0</v>
      </c>
    </row>
    <row r="51" spans="2:10" x14ac:dyDescent="0.25">
      <c r="B51" s="11" t="s">
        <v>2</v>
      </c>
      <c r="C51" s="13" t="s">
        <v>11</v>
      </c>
      <c r="D51" s="20">
        <f>SUM(D45:D50)</f>
        <v>-20168.965</v>
      </c>
      <c r="E51" s="20">
        <f>SUM(E45:E50)</f>
        <v>-1365</v>
      </c>
      <c r="F51" s="20">
        <f t="shared" ref="F51:I51" si="13">SUM(F45:F50)</f>
        <v>0</v>
      </c>
      <c r="G51" s="20">
        <f t="shared" si="13"/>
        <v>0</v>
      </c>
      <c r="H51" s="20">
        <f t="shared" si="13"/>
        <v>0</v>
      </c>
      <c r="I51" s="20">
        <f t="shared" si="13"/>
        <v>0</v>
      </c>
      <c r="J51" s="75">
        <f t="shared" si="11"/>
        <v>-21533.965</v>
      </c>
    </row>
    <row r="52" spans="2:10" x14ac:dyDescent="0.25">
      <c r="D52" s="21"/>
      <c r="E52" s="21"/>
      <c r="F52" s="21"/>
      <c r="G52" s="21"/>
      <c r="H52" s="21"/>
      <c r="I52" s="21"/>
      <c r="J52" s="84"/>
    </row>
    <row r="53" spans="2:10" x14ac:dyDescent="0.25">
      <c r="B53" s="67" t="s">
        <v>9</v>
      </c>
      <c r="C53" s="76" t="s">
        <v>10</v>
      </c>
      <c r="D53" s="77">
        <f>D40+D45</f>
        <v>23392.16</v>
      </c>
      <c r="E53" s="77">
        <f>E40+E45</f>
        <v>14560</v>
      </c>
      <c r="F53" s="77">
        <f t="shared" ref="F53:I53" si="14">F40+F45</f>
        <v>0</v>
      </c>
      <c r="G53" s="77">
        <f t="shared" si="14"/>
        <v>0</v>
      </c>
      <c r="H53" s="77">
        <f t="shared" si="14"/>
        <v>0</v>
      </c>
      <c r="I53" s="77">
        <f t="shared" si="14"/>
        <v>0</v>
      </c>
      <c r="J53" s="78">
        <f>SUM(D53:I53)</f>
        <v>37952.160000000003</v>
      </c>
    </row>
    <row r="54" spans="2:10" x14ac:dyDescent="0.25">
      <c r="B54" s="72" t="s">
        <v>9</v>
      </c>
      <c r="C54" s="73" t="s">
        <v>11</v>
      </c>
      <c r="D54" s="74">
        <f>D43+D51</f>
        <v>18552.035</v>
      </c>
      <c r="E54" s="74">
        <f>E43+E51</f>
        <v>13195</v>
      </c>
      <c r="F54" s="74">
        <f t="shared" ref="F54:I54" si="15">F43+F51</f>
        <v>0</v>
      </c>
      <c r="G54" s="74">
        <f t="shared" si="15"/>
        <v>0</v>
      </c>
      <c r="H54" s="74">
        <f t="shared" si="15"/>
        <v>0</v>
      </c>
      <c r="I54" s="74">
        <f t="shared" si="15"/>
        <v>0</v>
      </c>
      <c r="J54" s="75">
        <f>SUM(D54:I54)</f>
        <v>31747.035</v>
      </c>
    </row>
    <row r="55" spans="2:10" x14ac:dyDescent="0.25">
      <c r="D55" s="6"/>
      <c r="E55" s="7"/>
      <c r="F55" s="6"/>
      <c r="G55" s="6"/>
      <c r="H55" s="6"/>
      <c r="I55" s="6"/>
      <c r="J55" s="6"/>
    </row>
    <row r="56" spans="2:10" x14ac:dyDescent="0.25">
      <c r="B56" s="35" t="s">
        <v>25</v>
      </c>
      <c r="D56" s="6"/>
      <c r="E56" s="6"/>
      <c r="F56" s="6"/>
      <c r="G56" s="6"/>
      <c r="H56" s="6"/>
      <c r="I56" s="6"/>
      <c r="J56" s="37">
        <f>J53-J27</f>
        <v>13592.160000000003</v>
      </c>
    </row>
    <row r="57" spans="2:10" x14ac:dyDescent="0.25">
      <c r="B57" s="35" t="s">
        <v>25</v>
      </c>
      <c r="D57" s="6"/>
      <c r="E57" s="6"/>
      <c r="F57" s="6"/>
      <c r="G57" s="6"/>
      <c r="H57" s="6"/>
      <c r="I57" s="6"/>
      <c r="J57" s="37">
        <f>J54-J28</f>
        <v>15647.035</v>
      </c>
    </row>
    <row r="58" spans="2:10" x14ac:dyDescent="0.25">
      <c r="B58" s="36" t="s">
        <v>26</v>
      </c>
      <c r="J58" s="38">
        <f>J57-J56</f>
        <v>2054.8749999999964</v>
      </c>
    </row>
  </sheetData>
  <mergeCells count="17">
    <mergeCell ref="C2:D2"/>
    <mergeCell ref="B8:C9"/>
    <mergeCell ref="D8:D9"/>
    <mergeCell ref="E8:E9"/>
    <mergeCell ref="F8:F9"/>
    <mergeCell ref="J34:J35"/>
    <mergeCell ref="H8:H9"/>
    <mergeCell ref="I8:I9"/>
    <mergeCell ref="J8:J9"/>
    <mergeCell ref="B34:C35"/>
    <mergeCell ref="D34:D35"/>
    <mergeCell ref="E34:E35"/>
    <mergeCell ref="F34:F35"/>
    <mergeCell ref="G34:G35"/>
    <mergeCell ref="H34:H35"/>
    <mergeCell ref="I34:I35"/>
    <mergeCell ref="G8:G9"/>
  </mergeCells>
  <pageMargins left="0.70866141732283472" right="0.70866141732283472" top="0.78740157480314965" bottom="0.78740157480314965" header="0.31496062992125984" footer="0.31496062992125984"/>
  <pageSetup paperSize="9" scale="94" fitToHeight="2" orientation="landscape" r:id="rId1"/>
  <headerFooter>
    <oddFooter>&amp;CSeite &amp;P/&amp;N</oddFooter>
  </headerFooter>
  <rowBreaks count="1" manualBreakCount="1">
    <brk id="3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zoomScaleNormal="100" workbookViewId="0">
      <selection activeCell="B2" sqref="B2"/>
    </sheetView>
  </sheetViews>
  <sheetFormatPr baseColWidth="10" defaultColWidth="11.5703125" defaultRowHeight="15" x14ac:dyDescent="0.25"/>
  <cols>
    <col min="1" max="1" width="2.28515625" style="2" customWidth="1"/>
    <col min="2" max="2" width="24.42578125" style="2" bestFit="1" customWidth="1"/>
    <col min="3" max="3" width="7.7109375" style="2" customWidth="1"/>
    <col min="4" max="9" width="14.85546875" style="2" customWidth="1"/>
    <col min="10" max="10" width="15.85546875" style="2" customWidth="1"/>
    <col min="11" max="16384" width="11.5703125" style="2"/>
  </cols>
  <sheetData>
    <row r="1" spans="2:11" ht="6.6" customHeight="1" x14ac:dyDescent="0.25"/>
    <row r="2" spans="2:11" x14ac:dyDescent="0.25">
      <c r="B2" s="2" t="str">
        <f>Übersicht!B1</f>
        <v>Muster AG</v>
      </c>
      <c r="C2" s="103">
        <f>Übersicht!$C$1</f>
        <v>43465</v>
      </c>
      <c r="D2" s="103"/>
    </row>
    <row r="4" spans="2:11" x14ac:dyDescent="0.25">
      <c r="B4" s="1" t="s">
        <v>0</v>
      </c>
      <c r="C4" s="1" t="s">
        <v>23</v>
      </c>
    </row>
    <row r="5" spans="2:11" x14ac:dyDescent="0.25">
      <c r="B5" s="1"/>
    </row>
    <row r="6" spans="2:11" x14ac:dyDescent="0.25">
      <c r="B6" s="1"/>
      <c r="F6" s="5"/>
      <c r="K6" s="3"/>
    </row>
    <row r="7" spans="2:11" x14ac:dyDescent="0.25">
      <c r="B7" s="4">
        <f>Übersicht!$B$28</f>
        <v>2018</v>
      </c>
      <c r="G7" s="5"/>
    </row>
    <row r="8" spans="2:11" s="1" customFormat="1" ht="14.45" customHeight="1" x14ac:dyDescent="0.25">
      <c r="B8" s="93" t="s">
        <v>51</v>
      </c>
      <c r="C8" s="93"/>
      <c r="D8" s="99" t="s">
        <v>60</v>
      </c>
      <c r="E8" s="99" t="s">
        <v>61</v>
      </c>
      <c r="F8" s="99"/>
      <c r="G8" s="99"/>
      <c r="H8" s="99"/>
      <c r="I8" s="99"/>
      <c r="J8" s="97" t="s">
        <v>13</v>
      </c>
    </row>
    <row r="9" spans="2:11" s="1" customFormat="1" x14ac:dyDescent="0.25">
      <c r="B9" s="93"/>
      <c r="C9" s="93"/>
      <c r="D9" s="100"/>
      <c r="E9" s="100"/>
      <c r="F9" s="100"/>
      <c r="G9" s="100"/>
      <c r="H9" s="100"/>
      <c r="I9" s="100"/>
      <c r="J9" s="98"/>
    </row>
    <row r="10" spans="2:11" x14ac:dyDescent="0.25">
      <c r="B10" s="11" t="s">
        <v>50</v>
      </c>
      <c r="C10" s="13"/>
      <c r="D10" s="71"/>
      <c r="E10" s="71"/>
      <c r="F10" s="71"/>
      <c r="G10" s="71"/>
      <c r="H10" s="71"/>
      <c r="I10" s="71"/>
      <c r="J10" s="72"/>
    </row>
    <row r="11" spans="2:11" x14ac:dyDescent="0.25">
      <c r="B11" s="11" t="s">
        <v>49</v>
      </c>
      <c r="C11" s="13"/>
      <c r="D11" s="17"/>
      <c r="E11" s="17"/>
      <c r="F11" s="17"/>
      <c r="G11" s="17"/>
      <c r="H11" s="17"/>
      <c r="I11" s="17"/>
      <c r="J11" s="72"/>
    </row>
    <row r="12" spans="2:11" x14ac:dyDescent="0.25">
      <c r="B12" s="11" t="s">
        <v>14</v>
      </c>
      <c r="C12" s="13"/>
      <c r="D12" s="22">
        <v>0.4</v>
      </c>
      <c r="E12" s="22"/>
      <c r="F12" s="22"/>
      <c r="G12" s="22"/>
      <c r="H12" s="22"/>
      <c r="I12" s="22"/>
      <c r="J12" s="80"/>
    </row>
    <row r="13" spans="2:11" x14ac:dyDescent="0.25">
      <c r="D13" s="18"/>
      <c r="E13" s="18"/>
      <c r="F13" s="18"/>
      <c r="G13" s="18"/>
      <c r="H13" s="18"/>
      <c r="I13" s="18"/>
      <c r="J13" s="85"/>
    </row>
    <row r="14" spans="2:11" x14ac:dyDescent="0.25">
      <c r="B14" s="9" t="s">
        <v>6</v>
      </c>
      <c r="C14" s="14" t="s">
        <v>10</v>
      </c>
      <c r="D14" s="19"/>
      <c r="E14" s="19"/>
      <c r="F14" s="19"/>
      <c r="G14" s="19"/>
      <c r="H14" s="19"/>
      <c r="I14" s="19"/>
      <c r="J14" s="78">
        <f>SUM(D14:I14)</f>
        <v>0</v>
      </c>
    </row>
    <row r="15" spans="2:11" x14ac:dyDescent="0.25">
      <c r="B15" s="9" t="s">
        <v>3</v>
      </c>
      <c r="C15" s="14"/>
      <c r="D15" s="19"/>
      <c r="E15" s="19"/>
      <c r="F15" s="19"/>
      <c r="G15" s="19"/>
      <c r="H15" s="19"/>
      <c r="I15" s="19"/>
      <c r="J15" s="78">
        <f>SUM(D15:I15)</f>
        <v>0</v>
      </c>
    </row>
    <row r="16" spans="2:11" x14ac:dyDescent="0.25">
      <c r="B16" s="9" t="s">
        <v>4</v>
      </c>
      <c r="C16" s="14"/>
      <c r="D16" s="19"/>
      <c r="E16" s="19"/>
      <c r="F16" s="19"/>
      <c r="G16" s="19"/>
      <c r="H16" s="19"/>
      <c r="I16" s="19"/>
      <c r="J16" s="78">
        <f>SUM(D16:I16)</f>
        <v>0</v>
      </c>
    </row>
    <row r="17" spans="2:10" s="1" customFormat="1" x14ac:dyDescent="0.25">
      <c r="B17" s="72" t="s">
        <v>5</v>
      </c>
      <c r="C17" s="73" t="s">
        <v>11</v>
      </c>
      <c r="D17" s="74">
        <f>D14+D15+D16</f>
        <v>0</v>
      </c>
      <c r="E17" s="74">
        <f>E14+E15+E16</f>
        <v>0</v>
      </c>
      <c r="F17" s="74">
        <f>F14+F15+F16</f>
        <v>0</v>
      </c>
      <c r="G17" s="74">
        <f t="shared" ref="G17:I17" si="0">G14+G15+G16</f>
        <v>0</v>
      </c>
      <c r="H17" s="74">
        <f t="shared" si="0"/>
        <v>0</v>
      </c>
      <c r="I17" s="74">
        <f t="shared" si="0"/>
        <v>0</v>
      </c>
      <c r="J17" s="75">
        <f>SUM(D17:I17)</f>
        <v>0</v>
      </c>
    </row>
    <row r="18" spans="2:10" x14ac:dyDescent="0.25">
      <c r="D18" s="21"/>
      <c r="E18" s="21"/>
      <c r="F18" s="21"/>
      <c r="G18" s="21"/>
      <c r="H18" s="21"/>
      <c r="I18" s="21"/>
      <c r="J18" s="84"/>
    </row>
    <row r="19" spans="2:10" x14ac:dyDescent="0.25">
      <c r="B19" s="9" t="s">
        <v>2</v>
      </c>
      <c r="C19" s="14" t="s">
        <v>10</v>
      </c>
      <c r="D19" s="19"/>
      <c r="E19" s="19">
        <v>0</v>
      </c>
      <c r="F19" s="19"/>
      <c r="G19" s="19"/>
      <c r="H19" s="19"/>
      <c r="I19" s="19"/>
      <c r="J19" s="78">
        <f t="shared" ref="J19:J25" si="1">SUM(D19:I19)</f>
        <v>0</v>
      </c>
    </row>
    <row r="20" spans="2:10" x14ac:dyDescent="0.25">
      <c r="B20" s="67" t="s">
        <v>7</v>
      </c>
      <c r="C20" s="76"/>
      <c r="D20" s="77">
        <f>IF($B$7=D10,D17*-D12/12*(13-D11),D27*-D12)</f>
        <v>0</v>
      </c>
      <c r="E20" s="77">
        <f>IF($B$7=E10,E17*-E12/12*(13-E11),E27*-E12)</f>
        <v>0</v>
      </c>
      <c r="F20" s="77">
        <f>IF($B$7=F10,F17*-F12/12*(13-F11),F27*-F12)</f>
        <v>0</v>
      </c>
      <c r="G20" s="77">
        <f t="shared" ref="G20:I20" si="2">IF($B$7=G10,G17*-G12/12*(13-G11),G27*-G12)</f>
        <v>0</v>
      </c>
      <c r="H20" s="77">
        <f t="shared" si="2"/>
        <v>0</v>
      </c>
      <c r="I20" s="77">
        <f t="shared" si="2"/>
        <v>0</v>
      </c>
      <c r="J20" s="78">
        <f t="shared" si="1"/>
        <v>0</v>
      </c>
    </row>
    <row r="21" spans="2:10" x14ac:dyDescent="0.25">
      <c r="B21" s="86" t="s">
        <v>57</v>
      </c>
      <c r="C21" s="87"/>
      <c r="D21" s="25"/>
      <c r="E21" s="25"/>
      <c r="F21" s="25"/>
      <c r="G21" s="25"/>
      <c r="H21" s="25"/>
      <c r="I21" s="25"/>
      <c r="J21" s="78">
        <f t="shared" si="1"/>
        <v>0</v>
      </c>
    </row>
    <row r="22" spans="2:10" x14ac:dyDescent="0.25">
      <c r="B22" s="9" t="s">
        <v>8</v>
      </c>
      <c r="C22" s="14"/>
      <c r="D22" s="19"/>
      <c r="E22" s="19"/>
      <c r="F22" s="19"/>
      <c r="G22" s="19"/>
      <c r="H22" s="19"/>
      <c r="I22" s="19"/>
      <c r="J22" s="78">
        <f t="shared" si="1"/>
        <v>0</v>
      </c>
    </row>
    <row r="23" spans="2:10" x14ac:dyDescent="0.25">
      <c r="B23" s="9" t="s">
        <v>3</v>
      </c>
      <c r="C23" s="14"/>
      <c r="D23" s="19"/>
      <c r="E23" s="19"/>
      <c r="F23" s="19"/>
      <c r="G23" s="19"/>
      <c r="H23" s="19"/>
      <c r="I23" s="19"/>
      <c r="J23" s="78">
        <f t="shared" si="1"/>
        <v>0</v>
      </c>
    </row>
    <row r="24" spans="2:10" x14ac:dyDescent="0.25">
      <c r="B24" s="9" t="s">
        <v>4</v>
      </c>
      <c r="C24" s="14"/>
      <c r="D24" s="19"/>
      <c r="E24" s="19"/>
      <c r="F24" s="19"/>
      <c r="G24" s="19"/>
      <c r="H24" s="19"/>
      <c r="I24" s="19"/>
      <c r="J24" s="78">
        <f t="shared" si="1"/>
        <v>0</v>
      </c>
    </row>
    <row r="25" spans="2:10" s="1" customFormat="1" x14ac:dyDescent="0.25">
      <c r="B25" s="72" t="s">
        <v>2</v>
      </c>
      <c r="C25" s="73" t="s">
        <v>11</v>
      </c>
      <c r="D25" s="74">
        <f>SUM(D19:D24)</f>
        <v>0</v>
      </c>
      <c r="E25" s="74">
        <f>SUM(E19:E24)</f>
        <v>0</v>
      </c>
      <c r="F25" s="74">
        <f>SUM(F19:F24)</f>
        <v>0</v>
      </c>
      <c r="G25" s="74">
        <f t="shared" ref="G25:I25" si="3">SUM(G19:G24)</f>
        <v>0</v>
      </c>
      <c r="H25" s="74">
        <f t="shared" si="3"/>
        <v>0</v>
      </c>
      <c r="I25" s="74">
        <f t="shared" si="3"/>
        <v>0</v>
      </c>
      <c r="J25" s="75">
        <f t="shared" si="1"/>
        <v>0</v>
      </c>
    </row>
    <row r="26" spans="2:10" x14ac:dyDescent="0.25">
      <c r="D26" s="21"/>
      <c r="E26" s="21"/>
      <c r="F26" s="21"/>
      <c r="G26" s="21"/>
      <c r="H26" s="21"/>
      <c r="I26" s="21"/>
      <c r="J26" s="84"/>
    </row>
    <row r="27" spans="2:10" x14ac:dyDescent="0.25">
      <c r="B27" s="67" t="s">
        <v>9</v>
      </c>
      <c r="C27" s="76" t="s">
        <v>10</v>
      </c>
      <c r="D27" s="77">
        <f>D14+D19</f>
        <v>0</v>
      </c>
      <c r="E27" s="77">
        <f>E14+E19</f>
        <v>0</v>
      </c>
      <c r="F27" s="77">
        <f>F14+F19</f>
        <v>0</v>
      </c>
      <c r="G27" s="77">
        <f t="shared" ref="G27:I27" si="4">G14+G19</f>
        <v>0</v>
      </c>
      <c r="H27" s="77">
        <f t="shared" si="4"/>
        <v>0</v>
      </c>
      <c r="I27" s="77">
        <f t="shared" si="4"/>
        <v>0</v>
      </c>
      <c r="J27" s="78">
        <f>SUM(D27:I27)</f>
        <v>0</v>
      </c>
    </row>
    <row r="28" spans="2:10" s="1" customFormat="1" x14ac:dyDescent="0.25">
      <c r="B28" s="72" t="s">
        <v>9</v>
      </c>
      <c r="C28" s="73" t="s">
        <v>11</v>
      </c>
      <c r="D28" s="74">
        <f>D17+D25</f>
        <v>0</v>
      </c>
      <c r="E28" s="74">
        <f>E17+E25</f>
        <v>0</v>
      </c>
      <c r="F28" s="74">
        <f>F17+F25</f>
        <v>0</v>
      </c>
      <c r="G28" s="74">
        <f t="shared" ref="G28:I28" si="5">G17+G25</f>
        <v>0</v>
      </c>
      <c r="H28" s="74">
        <f t="shared" si="5"/>
        <v>0</v>
      </c>
      <c r="I28" s="74">
        <f t="shared" si="5"/>
        <v>0</v>
      </c>
      <c r="J28" s="75">
        <f>SUM(D28:I28)</f>
        <v>0</v>
      </c>
    </row>
    <row r="29" spans="2:10" x14ac:dyDescent="0.25">
      <c r="D29" s="6"/>
      <c r="E29" s="6"/>
      <c r="F29" s="6"/>
      <c r="G29" s="6"/>
      <c r="H29" s="6"/>
      <c r="I29" s="6"/>
      <c r="J29" s="6"/>
    </row>
    <row r="30" spans="2:10" x14ac:dyDescent="0.25">
      <c r="D30" s="6"/>
      <c r="E30" s="6"/>
      <c r="F30" s="6"/>
      <c r="G30" s="6"/>
      <c r="H30" s="6"/>
      <c r="I30" s="6"/>
      <c r="J30" s="6"/>
    </row>
    <row r="31" spans="2:10" x14ac:dyDescent="0.25">
      <c r="B31" s="8"/>
      <c r="D31" s="6"/>
      <c r="E31" s="6"/>
      <c r="F31" s="6"/>
      <c r="G31" s="6"/>
      <c r="H31" s="6"/>
      <c r="I31" s="6"/>
      <c r="J31" s="6"/>
    </row>
    <row r="32" spans="2:10" x14ac:dyDescent="0.25">
      <c r="D32" s="6"/>
      <c r="E32" s="6"/>
      <c r="F32" s="6"/>
      <c r="G32" s="6"/>
      <c r="H32" s="6"/>
      <c r="I32" s="6"/>
      <c r="J32" s="6"/>
    </row>
    <row r="33" spans="2:10" x14ac:dyDescent="0.25">
      <c r="B33" s="4">
        <f>Übersicht!$B$28</f>
        <v>2018</v>
      </c>
      <c r="G33" s="5"/>
    </row>
    <row r="34" spans="2:10" ht="14.45" customHeight="1" x14ac:dyDescent="0.25">
      <c r="B34" s="93" t="s">
        <v>52</v>
      </c>
      <c r="C34" s="93"/>
      <c r="D34" s="101" t="str">
        <f t="shared" ref="D34" si="6">D8</f>
        <v>Hardware</v>
      </c>
      <c r="E34" s="101" t="str">
        <f t="shared" ref="E34" si="7">E8</f>
        <v>Software</v>
      </c>
      <c r="F34" s="101">
        <f t="shared" ref="F34:I34" si="8">F8</f>
        <v>0</v>
      </c>
      <c r="G34" s="101">
        <f t="shared" si="8"/>
        <v>0</v>
      </c>
      <c r="H34" s="101">
        <f t="shared" si="8"/>
        <v>0</v>
      </c>
      <c r="I34" s="101">
        <f t="shared" si="8"/>
        <v>0</v>
      </c>
      <c r="J34" s="97" t="s">
        <v>13</v>
      </c>
    </row>
    <row r="35" spans="2:10" x14ac:dyDescent="0.25">
      <c r="B35" s="93"/>
      <c r="C35" s="93"/>
      <c r="D35" s="102"/>
      <c r="E35" s="102"/>
      <c r="F35" s="102"/>
      <c r="G35" s="102"/>
      <c r="H35" s="102"/>
      <c r="I35" s="102"/>
      <c r="J35" s="98"/>
    </row>
    <row r="36" spans="2:10" x14ac:dyDescent="0.25">
      <c r="B36" s="72" t="s">
        <v>50</v>
      </c>
      <c r="C36" s="73"/>
      <c r="D36" s="79" t="str">
        <f t="shared" ref="D36:I37" si="9">IF(D10="","",D10)</f>
        <v/>
      </c>
      <c r="E36" s="79" t="str">
        <f t="shared" si="9"/>
        <v/>
      </c>
      <c r="F36" s="79" t="str">
        <f t="shared" si="9"/>
        <v/>
      </c>
      <c r="G36" s="79" t="str">
        <f t="shared" si="9"/>
        <v/>
      </c>
      <c r="H36" s="79" t="str">
        <f t="shared" si="9"/>
        <v/>
      </c>
      <c r="I36" s="79" t="str">
        <f t="shared" si="9"/>
        <v/>
      </c>
      <c r="J36" s="72"/>
    </row>
    <row r="37" spans="2:10" x14ac:dyDescent="0.25">
      <c r="B37" s="72" t="s">
        <v>49</v>
      </c>
      <c r="C37" s="73"/>
      <c r="D37" s="79" t="str">
        <f t="shared" si="9"/>
        <v/>
      </c>
      <c r="E37" s="79" t="str">
        <f t="shared" si="9"/>
        <v/>
      </c>
      <c r="F37" s="79" t="str">
        <f t="shared" si="9"/>
        <v/>
      </c>
      <c r="G37" s="79" t="str">
        <f t="shared" si="9"/>
        <v/>
      </c>
      <c r="H37" s="79" t="str">
        <f t="shared" si="9"/>
        <v/>
      </c>
      <c r="I37" s="79" t="str">
        <f t="shared" si="9"/>
        <v/>
      </c>
      <c r="J37" s="72"/>
    </row>
    <row r="38" spans="2:10" x14ac:dyDescent="0.25">
      <c r="B38" s="81" t="s">
        <v>55</v>
      </c>
      <c r="C38" s="82"/>
      <c r="D38" s="83"/>
      <c r="E38" s="83"/>
      <c r="F38" s="83"/>
      <c r="G38" s="83"/>
      <c r="H38" s="83"/>
      <c r="I38" s="83"/>
      <c r="J38" s="80"/>
    </row>
    <row r="39" spans="2:10" x14ac:dyDescent="0.25">
      <c r="D39" s="18"/>
      <c r="E39" s="18"/>
      <c r="F39" s="18"/>
      <c r="G39" s="18"/>
      <c r="H39" s="18"/>
      <c r="I39" s="18"/>
      <c r="J39" s="85"/>
    </row>
    <row r="40" spans="2:10" x14ac:dyDescent="0.25">
      <c r="B40" s="67" t="s">
        <v>6</v>
      </c>
      <c r="C40" s="76" t="s">
        <v>10</v>
      </c>
      <c r="D40" s="77">
        <f t="shared" ref="D40:E42" si="10">D14</f>
        <v>0</v>
      </c>
      <c r="E40" s="77">
        <f t="shared" si="10"/>
        <v>0</v>
      </c>
      <c r="F40" s="77">
        <f t="shared" ref="F40:I42" si="11">F14</f>
        <v>0</v>
      </c>
      <c r="G40" s="77">
        <f t="shared" si="11"/>
        <v>0</v>
      </c>
      <c r="H40" s="77">
        <f t="shared" si="11"/>
        <v>0</v>
      </c>
      <c r="I40" s="77">
        <f t="shared" si="11"/>
        <v>0</v>
      </c>
      <c r="J40" s="78">
        <f>SUM(D40:I40)</f>
        <v>0</v>
      </c>
    </row>
    <row r="41" spans="2:10" x14ac:dyDescent="0.25">
      <c r="B41" s="67" t="s">
        <v>3</v>
      </c>
      <c r="C41" s="76"/>
      <c r="D41" s="77">
        <f t="shared" si="10"/>
        <v>0</v>
      </c>
      <c r="E41" s="77">
        <f t="shared" si="10"/>
        <v>0</v>
      </c>
      <c r="F41" s="77">
        <f t="shared" si="11"/>
        <v>0</v>
      </c>
      <c r="G41" s="77">
        <f t="shared" si="11"/>
        <v>0</v>
      </c>
      <c r="H41" s="77">
        <f t="shared" si="11"/>
        <v>0</v>
      </c>
      <c r="I41" s="77">
        <f t="shared" si="11"/>
        <v>0</v>
      </c>
      <c r="J41" s="78">
        <f>SUM(D41:I41)</f>
        <v>0</v>
      </c>
    </row>
    <row r="42" spans="2:10" x14ac:dyDescent="0.25">
      <c r="B42" s="67" t="s">
        <v>4</v>
      </c>
      <c r="C42" s="76"/>
      <c r="D42" s="77">
        <f t="shared" si="10"/>
        <v>0</v>
      </c>
      <c r="E42" s="77">
        <f t="shared" si="10"/>
        <v>0</v>
      </c>
      <c r="F42" s="77">
        <f t="shared" si="11"/>
        <v>0</v>
      </c>
      <c r="G42" s="77">
        <f t="shared" si="11"/>
        <v>0</v>
      </c>
      <c r="H42" s="77">
        <f t="shared" si="11"/>
        <v>0</v>
      </c>
      <c r="I42" s="77">
        <f t="shared" si="11"/>
        <v>0</v>
      </c>
      <c r="J42" s="78">
        <f>SUM(D42:I42)</f>
        <v>0</v>
      </c>
    </row>
    <row r="43" spans="2:10" x14ac:dyDescent="0.25">
      <c r="B43" s="72" t="s">
        <v>5</v>
      </c>
      <c r="C43" s="73" t="s">
        <v>11</v>
      </c>
      <c r="D43" s="74">
        <f>D40+D41+D42</f>
        <v>0</v>
      </c>
      <c r="E43" s="74">
        <f>E40+E41+E42</f>
        <v>0</v>
      </c>
      <c r="F43" s="74">
        <f t="shared" ref="F43:I43" si="12">F40+F41+F42</f>
        <v>0</v>
      </c>
      <c r="G43" s="74">
        <f t="shared" si="12"/>
        <v>0</v>
      </c>
      <c r="H43" s="74">
        <f t="shared" si="12"/>
        <v>0</v>
      </c>
      <c r="I43" s="74">
        <f t="shared" si="12"/>
        <v>0</v>
      </c>
      <c r="J43" s="75">
        <f>SUM(D43:I43)</f>
        <v>0</v>
      </c>
    </row>
    <row r="44" spans="2:10" x14ac:dyDescent="0.25">
      <c r="D44" s="21"/>
      <c r="E44" s="21"/>
      <c r="F44" s="21"/>
      <c r="G44" s="21"/>
      <c r="H44" s="21"/>
      <c r="I44" s="21"/>
      <c r="J44" s="84"/>
    </row>
    <row r="45" spans="2:10" x14ac:dyDescent="0.25">
      <c r="B45" s="9" t="s">
        <v>2</v>
      </c>
      <c r="C45" s="14" t="s">
        <v>10</v>
      </c>
      <c r="D45" s="19"/>
      <c r="E45" s="19"/>
      <c r="F45" s="19"/>
      <c r="G45" s="19"/>
      <c r="H45" s="19"/>
      <c r="I45" s="19"/>
      <c r="J45" s="78">
        <f t="shared" ref="J45:J51" si="13">SUM(D45:I45)</f>
        <v>0</v>
      </c>
    </row>
    <row r="46" spans="2:10" x14ac:dyDescent="0.25">
      <c r="B46" s="9" t="s">
        <v>7</v>
      </c>
      <c r="C46" s="14"/>
      <c r="D46" s="77" t="str">
        <f>IF(D38="","",IF($B$7=D36,D43/D38/12*-(13-D37),IF(D43/D38&gt;D53,D53*-1,D43/-D38)))</f>
        <v/>
      </c>
      <c r="E46" s="77" t="str">
        <f t="shared" ref="E46:I46" si="14">IF(E38="","",IF($B$7=E36,E43/E38/12*-(13-E37),IF(E43/E38&gt;E53,E53*-1,E43/-E38)))</f>
        <v/>
      </c>
      <c r="F46" s="77" t="str">
        <f t="shared" si="14"/>
        <v/>
      </c>
      <c r="G46" s="77" t="str">
        <f t="shared" si="14"/>
        <v/>
      </c>
      <c r="H46" s="77" t="str">
        <f t="shared" si="14"/>
        <v/>
      </c>
      <c r="I46" s="77" t="str">
        <f t="shared" si="14"/>
        <v/>
      </c>
      <c r="J46" s="78">
        <f t="shared" si="13"/>
        <v>0</v>
      </c>
    </row>
    <row r="47" spans="2:10" x14ac:dyDescent="0.25">
      <c r="B47" s="86" t="s">
        <v>57</v>
      </c>
      <c r="C47" s="87"/>
      <c r="D47" s="25"/>
      <c r="E47" s="25"/>
      <c r="F47" s="25"/>
      <c r="G47" s="25"/>
      <c r="H47" s="25"/>
      <c r="I47" s="25"/>
      <c r="J47" s="78">
        <f t="shared" si="13"/>
        <v>0</v>
      </c>
    </row>
    <row r="48" spans="2:10" x14ac:dyDescent="0.25">
      <c r="B48" s="9" t="s">
        <v>8</v>
      </c>
      <c r="C48" s="14"/>
      <c r="D48" s="19"/>
      <c r="E48" s="19"/>
      <c r="F48" s="19"/>
      <c r="G48" s="19"/>
      <c r="H48" s="19"/>
      <c r="I48" s="19"/>
      <c r="J48" s="78">
        <f t="shared" si="13"/>
        <v>0</v>
      </c>
    </row>
    <row r="49" spans="2:10" x14ac:dyDescent="0.25">
      <c r="B49" s="9" t="s">
        <v>3</v>
      </c>
      <c r="C49" s="14"/>
      <c r="D49" s="19"/>
      <c r="E49" s="19"/>
      <c r="F49" s="19"/>
      <c r="G49" s="19"/>
      <c r="H49" s="19"/>
      <c r="I49" s="19"/>
      <c r="J49" s="78">
        <f t="shared" si="13"/>
        <v>0</v>
      </c>
    </row>
    <row r="50" spans="2:10" x14ac:dyDescent="0.25">
      <c r="B50" s="9" t="s">
        <v>4</v>
      </c>
      <c r="C50" s="14"/>
      <c r="D50" s="19"/>
      <c r="E50" s="19"/>
      <c r="F50" s="19"/>
      <c r="G50" s="19"/>
      <c r="H50" s="19"/>
      <c r="I50" s="19"/>
      <c r="J50" s="78">
        <f t="shared" si="13"/>
        <v>0</v>
      </c>
    </row>
    <row r="51" spans="2:10" x14ac:dyDescent="0.25">
      <c r="B51" s="11" t="s">
        <v>2</v>
      </c>
      <c r="C51" s="13" t="s">
        <v>11</v>
      </c>
      <c r="D51" s="20">
        <f>SUM(D45:D50)</f>
        <v>0</v>
      </c>
      <c r="E51" s="20">
        <f>SUM(E45:E50)</f>
        <v>0</v>
      </c>
      <c r="F51" s="20">
        <f t="shared" ref="F51:I51" si="15">SUM(F45:F50)</f>
        <v>0</v>
      </c>
      <c r="G51" s="20">
        <f t="shared" si="15"/>
        <v>0</v>
      </c>
      <c r="H51" s="20">
        <f t="shared" si="15"/>
        <v>0</v>
      </c>
      <c r="I51" s="20">
        <f t="shared" si="15"/>
        <v>0</v>
      </c>
      <c r="J51" s="75">
        <f t="shared" si="13"/>
        <v>0</v>
      </c>
    </row>
    <row r="52" spans="2:10" x14ac:dyDescent="0.25">
      <c r="D52" s="21"/>
      <c r="E52" s="21"/>
      <c r="F52" s="21"/>
      <c r="G52" s="21"/>
      <c r="H52" s="21"/>
      <c r="I52" s="21"/>
      <c r="J52" s="84"/>
    </row>
    <row r="53" spans="2:10" x14ac:dyDescent="0.25">
      <c r="B53" s="67" t="s">
        <v>9</v>
      </c>
      <c r="C53" s="76" t="s">
        <v>10</v>
      </c>
      <c r="D53" s="77">
        <f>D40+D45</f>
        <v>0</v>
      </c>
      <c r="E53" s="77">
        <f>E40+E45</f>
        <v>0</v>
      </c>
      <c r="F53" s="77">
        <f t="shared" ref="F53:I53" si="16">F40+F45</f>
        <v>0</v>
      </c>
      <c r="G53" s="77">
        <f t="shared" si="16"/>
        <v>0</v>
      </c>
      <c r="H53" s="77">
        <f t="shared" si="16"/>
        <v>0</v>
      </c>
      <c r="I53" s="77">
        <f t="shared" si="16"/>
        <v>0</v>
      </c>
      <c r="J53" s="78">
        <f>SUM(D53:I53)</f>
        <v>0</v>
      </c>
    </row>
    <row r="54" spans="2:10" x14ac:dyDescent="0.25">
      <c r="B54" s="72" t="s">
        <v>9</v>
      </c>
      <c r="C54" s="73" t="s">
        <v>11</v>
      </c>
      <c r="D54" s="74">
        <f>D43+D51</f>
        <v>0</v>
      </c>
      <c r="E54" s="74">
        <f>E43+E51</f>
        <v>0</v>
      </c>
      <c r="F54" s="74">
        <f t="shared" ref="F54:I54" si="17">F43+F51</f>
        <v>0</v>
      </c>
      <c r="G54" s="74">
        <f t="shared" si="17"/>
        <v>0</v>
      </c>
      <c r="H54" s="74">
        <f t="shared" si="17"/>
        <v>0</v>
      </c>
      <c r="I54" s="74">
        <f t="shared" si="17"/>
        <v>0</v>
      </c>
      <c r="J54" s="75">
        <f>SUM(D54:I54)</f>
        <v>0</v>
      </c>
    </row>
    <row r="55" spans="2:10" x14ac:dyDescent="0.25">
      <c r="D55" s="6"/>
      <c r="E55" s="7"/>
      <c r="F55" s="6"/>
      <c r="G55" s="6"/>
      <c r="H55" s="6"/>
      <c r="I55" s="6"/>
      <c r="J55" s="6"/>
    </row>
    <row r="56" spans="2:10" x14ac:dyDescent="0.25">
      <c r="B56" s="35" t="s">
        <v>25</v>
      </c>
      <c r="D56" s="6"/>
      <c r="E56" s="6"/>
      <c r="F56" s="6"/>
      <c r="G56" s="6"/>
      <c r="H56" s="6"/>
      <c r="I56" s="6"/>
      <c r="J56" s="37">
        <f>J53-J27</f>
        <v>0</v>
      </c>
    </row>
    <row r="57" spans="2:10" x14ac:dyDescent="0.25">
      <c r="B57" s="35" t="s">
        <v>25</v>
      </c>
      <c r="D57" s="6"/>
      <c r="E57" s="6"/>
      <c r="F57" s="6"/>
      <c r="G57" s="6"/>
      <c r="H57" s="6"/>
      <c r="I57" s="6"/>
      <c r="J57" s="37">
        <f>J54-J28</f>
        <v>0</v>
      </c>
    </row>
    <row r="58" spans="2:10" x14ac:dyDescent="0.25">
      <c r="B58" s="36" t="s">
        <v>26</v>
      </c>
      <c r="J58" s="38">
        <f>J57-J56</f>
        <v>0</v>
      </c>
    </row>
  </sheetData>
  <mergeCells count="17">
    <mergeCell ref="C2:D2"/>
    <mergeCell ref="B8:C9"/>
    <mergeCell ref="D8:D9"/>
    <mergeCell ref="E8:E9"/>
    <mergeCell ref="F8:F9"/>
    <mergeCell ref="J34:J35"/>
    <mergeCell ref="H8:H9"/>
    <mergeCell ref="I8:I9"/>
    <mergeCell ref="J8:J9"/>
    <mergeCell ref="B34:C35"/>
    <mergeCell ref="D34:D35"/>
    <mergeCell ref="E34:E35"/>
    <mergeCell ref="F34:F35"/>
    <mergeCell ref="G34:G35"/>
    <mergeCell ref="H34:H35"/>
    <mergeCell ref="I34:I35"/>
    <mergeCell ref="G8:G9"/>
  </mergeCells>
  <pageMargins left="0.70866141732283472" right="0.70866141732283472" top="0.78740157480314965" bottom="0.78740157480314965" header="0.31496062992125984" footer="0.31496062992125984"/>
  <pageSetup paperSize="9" scale="94" fitToHeight="2" orientation="landscape" r:id="rId1"/>
  <headerFooter>
    <oddFooter>&amp;CSeite &amp;P/&amp;N</oddFooter>
  </headerFooter>
  <rowBreaks count="1" manualBreakCount="1">
    <brk id="3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zoomScaleNormal="100" workbookViewId="0">
      <selection activeCell="B2" sqref="B2"/>
    </sheetView>
  </sheetViews>
  <sheetFormatPr baseColWidth="10" defaultColWidth="11.5703125" defaultRowHeight="15" x14ac:dyDescent="0.25"/>
  <cols>
    <col min="1" max="1" width="2.28515625" style="2" customWidth="1"/>
    <col min="2" max="2" width="24.42578125" style="2" bestFit="1" customWidth="1"/>
    <col min="3" max="3" width="7.7109375" style="2" customWidth="1"/>
    <col min="4" max="9" width="14.85546875" style="2" customWidth="1"/>
    <col min="10" max="10" width="15.85546875" style="2" customWidth="1"/>
    <col min="11" max="16384" width="11.5703125" style="2"/>
  </cols>
  <sheetData>
    <row r="1" spans="2:11" ht="6.6" customHeight="1" x14ac:dyDescent="0.25"/>
    <row r="2" spans="2:11" x14ac:dyDescent="0.25">
      <c r="B2" s="2" t="str">
        <f>Übersicht!B1</f>
        <v>Muster AG</v>
      </c>
      <c r="C2" s="103">
        <f>Übersicht!$C$1</f>
        <v>43465</v>
      </c>
      <c r="D2" s="103"/>
    </row>
    <row r="4" spans="2:11" x14ac:dyDescent="0.25">
      <c r="B4" s="1" t="s">
        <v>0</v>
      </c>
      <c r="C4" s="1" t="s">
        <v>22</v>
      </c>
    </row>
    <row r="5" spans="2:11" x14ac:dyDescent="0.25">
      <c r="B5" s="1"/>
    </row>
    <row r="6" spans="2:11" x14ac:dyDescent="0.25">
      <c r="B6" s="1"/>
      <c r="F6" s="5"/>
      <c r="K6" s="3"/>
    </row>
    <row r="7" spans="2:11" x14ac:dyDescent="0.25">
      <c r="B7" s="4">
        <f>Übersicht!$B$28</f>
        <v>2018</v>
      </c>
      <c r="G7" s="5"/>
    </row>
    <row r="8" spans="2:11" s="1" customFormat="1" ht="14.45" customHeight="1" x14ac:dyDescent="0.25">
      <c r="B8" s="93" t="s">
        <v>51</v>
      </c>
      <c r="C8" s="93"/>
      <c r="D8" s="99"/>
      <c r="E8" s="99"/>
      <c r="F8" s="99"/>
      <c r="G8" s="99"/>
      <c r="H8" s="99"/>
      <c r="I8" s="99"/>
      <c r="J8" s="97" t="s">
        <v>13</v>
      </c>
    </row>
    <row r="9" spans="2:11" s="1" customFormat="1" x14ac:dyDescent="0.25">
      <c r="B9" s="93"/>
      <c r="C9" s="93"/>
      <c r="D9" s="100"/>
      <c r="E9" s="100"/>
      <c r="F9" s="100"/>
      <c r="G9" s="100"/>
      <c r="H9" s="100"/>
      <c r="I9" s="100"/>
      <c r="J9" s="98"/>
    </row>
    <row r="10" spans="2:11" x14ac:dyDescent="0.25">
      <c r="B10" s="11" t="s">
        <v>50</v>
      </c>
      <c r="C10" s="13"/>
      <c r="D10" s="71"/>
      <c r="E10" s="71"/>
      <c r="F10" s="71"/>
      <c r="G10" s="71"/>
      <c r="H10" s="71"/>
      <c r="I10" s="71"/>
      <c r="J10" s="72"/>
    </row>
    <row r="11" spans="2:11" x14ac:dyDescent="0.25">
      <c r="B11" s="11" t="s">
        <v>49</v>
      </c>
      <c r="C11" s="13"/>
      <c r="D11" s="17"/>
      <c r="E11" s="17"/>
      <c r="F11" s="17"/>
      <c r="G11" s="17"/>
      <c r="H11" s="17"/>
      <c r="I11" s="17"/>
      <c r="J11" s="72"/>
    </row>
    <row r="12" spans="2:11" x14ac:dyDescent="0.25">
      <c r="B12" s="11" t="s">
        <v>14</v>
      </c>
      <c r="C12" s="13"/>
      <c r="D12" s="22">
        <v>0.2</v>
      </c>
      <c r="E12" s="22"/>
      <c r="F12" s="22"/>
      <c r="G12" s="22"/>
      <c r="H12" s="22"/>
      <c r="I12" s="22"/>
      <c r="J12" s="80"/>
    </row>
    <row r="13" spans="2:11" x14ac:dyDescent="0.25">
      <c r="D13" s="18"/>
      <c r="E13" s="18"/>
      <c r="F13" s="18"/>
      <c r="G13" s="18"/>
      <c r="H13" s="18"/>
      <c r="I13" s="18"/>
      <c r="J13" s="85"/>
    </row>
    <row r="14" spans="2:11" x14ac:dyDescent="0.25">
      <c r="B14" s="9" t="s">
        <v>6</v>
      </c>
      <c r="C14" s="14" t="s">
        <v>10</v>
      </c>
      <c r="D14" s="19"/>
      <c r="E14" s="19"/>
      <c r="F14" s="19"/>
      <c r="G14" s="19"/>
      <c r="H14" s="19"/>
      <c r="I14" s="19"/>
      <c r="J14" s="78">
        <f>SUM(D14:I14)</f>
        <v>0</v>
      </c>
    </row>
    <row r="15" spans="2:11" x14ac:dyDescent="0.25">
      <c r="B15" s="9" t="s">
        <v>3</v>
      </c>
      <c r="C15" s="14"/>
      <c r="D15" s="19"/>
      <c r="E15" s="19"/>
      <c r="F15" s="19"/>
      <c r="G15" s="19"/>
      <c r="H15" s="19"/>
      <c r="I15" s="19"/>
      <c r="J15" s="78">
        <f>SUM(D15:I15)</f>
        <v>0</v>
      </c>
    </row>
    <row r="16" spans="2:11" x14ac:dyDescent="0.25">
      <c r="B16" s="9" t="s">
        <v>4</v>
      </c>
      <c r="C16" s="14"/>
      <c r="D16" s="19"/>
      <c r="E16" s="19"/>
      <c r="F16" s="19"/>
      <c r="G16" s="19"/>
      <c r="H16" s="19"/>
      <c r="I16" s="19"/>
      <c r="J16" s="78">
        <f>SUM(D16:I16)</f>
        <v>0</v>
      </c>
    </row>
    <row r="17" spans="2:10" s="1" customFormat="1" x14ac:dyDescent="0.25">
      <c r="B17" s="72" t="s">
        <v>5</v>
      </c>
      <c r="C17" s="73" t="s">
        <v>11</v>
      </c>
      <c r="D17" s="74">
        <f>D14+D15+D16</f>
        <v>0</v>
      </c>
      <c r="E17" s="74">
        <f>E14+E15+E16</f>
        <v>0</v>
      </c>
      <c r="F17" s="74">
        <f>F14+F15+F16</f>
        <v>0</v>
      </c>
      <c r="G17" s="74">
        <f t="shared" ref="G17:I17" si="0">G14+G15+G16</f>
        <v>0</v>
      </c>
      <c r="H17" s="74">
        <f t="shared" si="0"/>
        <v>0</v>
      </c>
      <c r="I17" s="74">
        <f t="shared" si="0"/>
        <v>0</v>
      </c>
      <c r="J17" s="75">
        <f>SUM(D17:I17)</f>
        <v>0</v>
      </c>
    </row>
    <row r="18" spans="2:10" x14ac:dyDescent="0.25">
      <c r="D18" s="21"/>
      <c r="E18" s="21"/>
      <c r="F18" s="21"/>
      <c r="G18" s="21"/>
      <c r="H18" s="21"/>
      <c r="I18" s="21"/>
      <c r="J18" s="84"/>
    </row>
    <row r="19" spans="2:10" x14ac:dyDescent="0.25">
      <c r="B19" s="9" t="s">
        <v>2</v>
      </c>
      <c r="C19" s="14" t="s">
        <v>10</v>
      </c>
      <c r="D19" s="19"/>
      <c r="E19" s="19">
        <v>0</v>
      </c>
      <c r="F19" s="19"/>
      <c r="G19" s="19"/>
      <c r="H19" s="19"/>
      <c r="I19" s="19"/>
      <c r="J19" s="78">
        <f t="shared" ref="J19:J25" si="1">SUM(D19:I19)</f>
        <v>0</v>
      </c>
    </row>
    <row r="20" spans="2:10" x14ac:dyDescent="0.25">
      <c r="B20" s="67" t="s">
        <v>7</v>
      </c>
      <c r="C20" s="76"/>
      <c r="D20" s="77">
        <f>IF($B$7=D10,D17*-D12/12*(13-D11),D27*-D12)</f>
        <v>0</v>
      </c>
      <c r="E20" s="77">
        <f>IF($B$7=E10,E17*-E12/12*(13-E11),E27*-E12)</f>
        <v>0</v>
      </c>
      <c r="F20" s="77">
        <f>IF($B$7=F10,F17*-F12/12*(13-F11),F27*-F12)</f>
        <v>0</v>
      </c>
      <c r="G20" s="77">
        <f t="shared" ref="G20:I20" si="2">IF($B$7=G10,G17*-G12/12*(13-G11),G27*-G12)</f>
        <v>0</v>
      </c>
      <c r="H20" s="77">
        <f t="shared" si="2"/>
        <v>0</v>
      </c>
      <c r="I20" s="77">
        <f t="shared" si="2"/>
        <v>0</v>
      </c>
      <c r="J20" s="78">
        <f t="shared" si="1"/>
        <v>0</v>
      </c>
    </row>
    <row r="21" spans="2:10" x14ac:dyDescent="0.25">
      <c r="B21" s="86" t="s">
        <v>57</v>
      </c>
      <c r="C21" s="87"/>
      <c r="D21" s="25"/>
      <c r="E21" s="25"/>
      <c r="F21" s="25"/>
      <c r="G21" s="25"/>
      <c r="H21" s="25"/>
      <c r="I21" s="25"/>
      <c r="J21" s="78">
        <f t="shared" si="1"/>
        <v>0</v>
      </c>
    </row>
    <row r="22" spans="2:10" x14ac:dyDescent="0.25">
      <c r="B22" s="9" t="s">
        <v>8</v>
      </c>
      <c r="C22" s="14"/>
      <c r="D22" s="19"/>
      <c r="E22" s="19"/>
      <c r="F22" s="19"/>
      <c r="G22" s="19"/>
      <c r="H22" s="19"/>
      <c r="I22" s="19"/>
      <c r="J22" s="78">
        <f t="shared" si="1"/>
        <v>0</v>
      </c>
    </row>
    <row r="23" spans="2:10" x14ac:dyDescent="0.25">
      <c r="B23" s="9" t="s">
        <v>3</v>
      </c>
      <c r="C23" s="14"/>
      <c r="D23" s="19"/>
      <c r="E23" s="19"/>
      <c r="F23" s="19"/>
      <c r="G23" s="19"/>
      <c r="H23" s="19"/>
      <c r="I23" s="19"/>
      <c r="J23" s="78">
        <f t="shared" si="1"/>
        <v>0</v>
      </c>
    </row>
    <row r="24" spans="2:10" x14ac:dyDescent="0.25">
      <c r="B24" s="9" t="s">
        <v>4</v>
      </c>
      <c r="C24" s="14"/>
      <c r="D24" s="19"/>
      <c r="E24" s="19"/>
      <c r="F24" s="19"/>
      <c r="G24" s="19"/>
      <c r="H24" s="19"/>
      <c r="I24" s="19"/>
      <c r="J24" s="78">
        <f t="shared" si="1"/>
        <v>0</v>
      </c>
    </row>
    <row r="25" spans="2:10" s="1" customFormat="1" x14ac:dyDescent="0.25">
      <c r="B25" s="72" t="s">
        <v>2</v>
      </c>
      <c r="C25" s="73" t="s">
        <v>11</v>
      </c>
      <c r="D25" s="74">
        <f>SUM(D19:D24)</f>
        <v>0</v>
      </c>
      <c r="E25" s="74">
        <f>SUM(E19:E24)</f>
        <v>0</v>
      </c>
      <c r="F25" s="74">
        <f>SUM(F19:F24)</f>
        <v>0</v>
      </c>
      <c r="G25" s="74">
        <f t="shared" ref="G25:I25" si="3">SUM(G19:G24)</f>
        <v>0</v>
      </c>
      <c r="H25" s="74">
        <f t="shared" si="3"/>
        <v>0</v>
      </c>
      <c r="I25" s="74">
        <f t="shared" si="3"/>
        <v>0</v>
      </c>
      <c r="J25" s="75">
        <f t="shared" si="1"/>
        <v>0</v>
      </c>
    </row>
    <row r="26" spans="2:10" x14ac:dyDescent="0.25">
      <c r="D26" s="21"/>
      <c r="E26" s="21"/>
      <c r="F26" s="21"/>
      <c r="G26" s="21"/>
      <c r="H26" s="21"/>
      <c r="I26" s="21"/>
      <c r="J26" s="84"/>
    </row>
    <row r="27" spans="2:10" x14ac:dyDescent="0.25">
      <c r="B27" s="67" t="s">
        <v>9</v>
      </c>
      <c r="C27" s="76" t="s">
        <v>10</v>
      </c>
      <c r="D27" s="77">
        <f>D14+D19</f>
        <v>0</v>
      </c>
      <c r="E27" s="77">
        <f>E14+E19</f>
        <v>0</v>
      </c>
      <c r="F27" s="77">
        <f>F14+F19</f>
        <v>0</v>
      </c>
      <c r="G27" s="77">
        <f t="shared" ref="G27:I27" si="4">G14+G19</f>
        <v>0</v>
      </c>
      <c r="H27" s="77">
        <f t="shared" si="4"/>
        <v>0</v>
      </c>
      <c r="I27" s="77">
        <f t="shared" si="4"/>
        <v>0</v>
      </c>
      <c r="J27" s="78">
        <f>SUM(D27:I27)</f>
        <v>0</v>
      </c>
    </row>
    <row r="28" spans="2:10" s="1" customFormat="1" x14ac:dyDescent="0.25">
      <c r="B28" s="72" t="s">
        <v>9</v>
      </c>
      <c r="C28" s="73" t="s">
        <v>11</v>
      </c>
      <c r="D28" s="74">
        <f>D17+D25</f>
        <v>0</v>
      </c>
      <c r="E28" s="74">
        <f>E17+E25</f>
        <v>0</v>
      </c>
      <c r="F28" s="74">
        <f>F17+F25</f>
        <v>0</v>
      </c>
      <c r="G28" s="74">
        <f t="shared" ref="G28:I28" si="5">G17+G25</f>
        <v>0</v>
      </c>
      <c r="H28" s="74">
        <f t="shared" si="5"/>
        <v>0</v>
      </c>
      <c r="I28" s="74">
        <f t="shared" si="5"/>
        <v>0</v>
      </c>
      <c r="J28" s="75">
        <f>SUM(D28:I28)</f>
        <v>0</v>
      </c>
    </row>
    <row r="29" spans="2:10" x14ac:dyDescent="0.25">
      <c r="D29" s="6"/>
      <c r="E29" s="6"/>
      <c r="F29" s="6"/>
      <c r="G29" s="6"/>
      <c r="H29" s="6"/>
      <c r="I29" s="6"/>
      <c r="J29" s="6"/>
    </row>
    <row r="30" spans="2:10" x14ac:dyDescent="0.25">
      <c r="D30" s="6"/>
      <c r="E30" s="6"/>
      <c r="F30" s="6"/>
      <c r="G30" s="6"/>
      <c r="H30" s="6"/>
      <c r="I30" s="6"/>
      <c r="J30" s="6"/>
    </row>
    <row r="31" spans="2:10" x14ac:dyDescent="0.25">
      <c r="B31" s="8"/>
      <c r="D31" s="6"/>
      <c r="E31" s="6"/>
      <c r="F31" s="6"/>
      <c r="G31" s="6"/>
      <c r="H31" s="6"/>
      <c r="I31" s="6"/>
      <c r="J31" s="6"/>
    </row>
    <row r="32" spans="2:10" x14ac:dyDescent="0.25">
      <c r="D32" s="6"/>
      <c r="E32" s="6"/>
      <c r="F32" s="6"/>
      <c r="G32" s="6"/>
      <c r="H32" s="6"/>
      <c r="I32" s="6"/>
      <c r="J32" s="6"/>
    </row>
    <row r="33" spans="2:10" x14ac:dyDescent="0.25">
      <c r="B33" s="4">
        <f>Übersicht!$B$28</f>
        <v>2018</v>
      </c>
      <c r="G33" s="5"/>
    </row>
    <row r="34" spans="2:10" ht="14.45" customHeight="1" x14ac:dyDescent="0.25">
      <c r="B34" s="93" t="s">
        <v>52</v>
      </c>
      <c r="C34" s="93"/>
      <c r="D34" s="101">
        <f t="shared" ref="D34" si="6">D8</f>
        <v>0</v>
      </c>
      <c r="E34" s="101">
        <f t="shared" ref="E34" si="7">E8</f>
        <v>0</v>
      </c>
      <c r="F34" s="101">
        <f t="shared" ref="F34:I34" si="8">F8</f>
        <v>0</v>
      </c>
      <c r="G34" s="101">
        <f t="shared" si="8"/>
        <v>0</v>
      </c>
      <c r="H34" s="101">
        <f t="shared" si="8"/>
        <v>0</v>
      </c>
      <c r="I34" s="101">
        <f t="shared" si="8"/>
        <v>0</v>
      </c>
      <c r="J34" s="97" t="s">
        <v>13</v>
      </c>
    </row>
    <row r="35" spans="2:10" x14ac:dyDescent="0.25">
      <c r="B35" s="93"/>
      <c r="C35" s="93"/>
      <c r="D35" s="102"/>
      <c r="E35" s="102"/>
      <c r="F35" s="102"/>
      <c r="G35" s="102"/>
      <c r="H35" s="102"/>
      <c r="I35" s="102"/>
      <c r="J35" s="98"/>
    </row>
    <row r="36" spans="2:10" x14ac:dyDescent="0.25">
      <c r="B36" s="72" t="s">
        <v>50</v>
      </c>
      <c r="C36" s="73"/>
      <c r="D36" s="79" t="str">
        <f t="shared" ref="D36:I37" si="9">IF(D10="","",D10)</f>
        <v/>
      </c>
      <c r="E36" s="79" t="str">
        <f t="shared" si="9"/>
        <v/>
      </c>
      <c r="F36" s="79" t="str">
        <f t="shared" si="9"/>
        <v/>
      </c>
      <c r="G36" s="79" t="str">
        <f t="shared" si="9"/>
        <v/>
      </c>
      <c r="H36" s="79" t="str">
        <f t="shared" si="9"/>
        <v/>
      </c>
      <c r="I36" s="79" t="str">
        <f t="shared" si="9"/>
        <v/>
      </c>
      <c r="J36" s="72"/>
    </row>
    <row r="37" spans="2:10" x14ac:dyDescent="0.25">
      <c r="B37" s="72" t="s">
        <v>49</v>
      </c>
      <c r="C37" s="73"/>
      <c r="D37" s="79" t="str">
        <f t="shared" si="9"/>
        <v/>
      </c>
      <c r="E37" s="79" t="str">
        <f t="shared" si="9"/>
        <v/>
      </c>
      <c r="F37" s="79" t="str">
        <f t="shared" si="9"/>
        <v/>
      </c>
      <c r="G37" s="79" t="str">
        <f t="shared" si="9"/>
        <v/>
      </c>
      <c r="H37" s="79" t="str">
        <f t="shared" si="9"/>
        <v/>
      </c>
      <c r="I37" s="79" t="str">
        <f t="shared" si="9"/>
        <v/>
      </c>
      <c r="J37" s="72"/>
    </row>
    <row r="38" spans="2:10" x14ac:dyDescent="0.25">
      <c r="B38" s="81" t="s">
        <v>55</v>
      </c>
      <c r="C38" s="82"/>
      <c r="D38" s="83"/>
      <c r="E38" s="83"/>
      <c r="F38" s="83"/>
      <c r="G38" s="83"/>
      <c r="H38" s="83"/>
      <c r="I38" s="83"/>
      <c r="J38" s="80"/>
    </row>
    <row r="39" spans="2:10" x14ac:dyDescent="0.25">
      <c r="D39" s="18"/>
      <c r="E39" s="18"/>
      <c r="F39" s="18"/>
      <c r="G39" s="18"/>
      <c r="H39" s="18"/>
      <c r="I39" s="18"/>
      <c r="J39" s="85"/>
    </row>
    <row r="40" spans="2:10" x14ac:dyDescent="0.25">
      <c r="B40" s="67" t="s">
        <v>6</v>
      </c>
      <c r="C40" s="76" t="s">
        <v>10</v>
      </c>
      <c r="D40" s="77">
        <f t="shared" ref="D40:E42" si="10">D14</f>
        <v>0</v>
      </c>
      <c r="E40" s="77">
        <f t="shared" si="10"/>
        <v>0</v>
      </c>
      <c r="F40" s="77">
        <f t="shared" ref="F40:I42" si="11">F14</f>
        <v>0</v>
      </c>
      <c r="G40" s="77">
        <f t="shared" si="11"/>
        <v>0</v>
      </c>
      <c r="H40" s="77">
        <f t="shared" si="11"/>
        <v>0</v>
      </c>
      <c r="I40" s="77">
        <f t="shared" si="11"/>
        <v>0</v>
      </c>
      <c r="J40" s="78">
        <f>SUM(D40:I40)</f>
        <v>0</v>
      </c>
    </row>
    <row r="41" spans="2:10" x14ac:dyDescent="0.25">
      <c r="B41" s="67" t="s">
        <v>3</v>
      </c>
      <c r="C41" s="76"/>
      <c r="D41" s="77">
        <f t="shared" si="10"/>
        <v>0</v>
      </c>
      <c r="E41" s="77">
        <f t="shared" si="10"/>
        <v>0</v>
      </c>
      <c r="F41" s="77">
        <f t="shared" si="11"/>
        <v>0</v>
      </c>
      <c r="G41" s="77">
        <f t="shared" si="11"/>
        <v>0</v>
      </c>
      <c r="H41" s="77">
        <f t="shared" si="11"/>
        <v>0</v>
      </c>
      <c r="I41" s="77">
        <f t="shared" si="11"/>
        <v>0</v>
      </c>
      <c r="J41" s="78">
        <f>SUM(D41:I41)</f>
        <v>0</v>
      </c>
    </row>
    <row r="42" spans="2:10" x14ac:dyDescent="0.25">
      <c r="B42" s="67" t="s">
        <v>4</v>
      </c>
      <c r="C42" s="76"/>
      <c r="D42" s="77">
        <f t="shared" si="10"/>
        <v>0</v>
      </c>
      <c r="E42" s="77">
        <f t="shared" si="10"/>
        <v>0</v>
      </c>
      <c r="F42" s="77">
        <f t="shared" si="11"/>
        <v>0</v>
      </c>
      <c r="G42" s="77">
        <f t="shared" si="11"/>
        <v>0</v>
      </c>
      <c r="H42" s="77">
        <f t="shared" si="11"/>
        <v>0</v>
      </c>
      <c r="I42" s="77">
        <f t="shared" si="11"/>
        <v>0</v>
      </c>
      <c r="J42" s="78">
        <f>SUM(D42:I42)</f>
        <v>0</v>
      </c>
    </row>
    <row r="43" spans="2:10" x14ac:dyDescent="0.25">
      <c r="B43" s="72" t="s">
        <v>5</v>
      </c>
      <c r="C43" s="73" t="s">
        <v>11</v>
      </c>
      <c r="D43" s="74">
        <f>D40+D41+D42</f>
        <v>0</v>
      </c>
      <c r="E43" s="74">
        <f>E40+E41+E42</f>
        <v>0</v>
      </c>
      <c r="F43" s="74">
        <f t="shared" ref="F43:I43" si="12">F40+F41+F42</f>
        <v>0</v>
      </c>
      <c r="G43" s="74">
        <f t="shared" si="12"/>
        <v>0</v>
      </c>
      <c r="H43" s="74">
        <f t="shared" si="12"/>
        <v>0</v>
      </c>
      <c r="I43" s="74">
        <f t="shared" si="12"/>
        <v>0</v>
      </c>
      <c r="J43" s="75">
        <f>SUM(D43:I43)</f>
        <v>0</v>
      </c>
    </row>
    <row r="44" spans="2:10" x14ac:dyDescent="0.25">
      <c r="D44" s="21"/>
      <c r="E44" s="21"/>
      <c r="F44" s="21"/>
      <c r="G44" s="21"/>
      <c r="H44" s="21"/>
      <c r="I44" s="21"/>
      <c r="J44" s="84"/>
    </row>
    <row r="45" spans="2:10" x14ac:dyDescent="0.25">
      <c r="B45" s="9" t="s">
        <v>2</v>
      </c>
      <c r="C45" s="14" t="s">
        <v>10</v>
      </c>
      <c r="D45" s="19"/>
      <c r="E45" s="19"/>
      <c r="F45" s="19"/>
      <c r="G45" s="19"/>
      <c r="H45" s="19"/>
      <c r="I45" s="19"/>
      <c r="J45" s="78">
        <f t="shared" ref="J45:J51" si="13">SUM(D45:I45)</f>
        <v>0</v>
      </c>
    </row>
    <row r="46" spans="2:10" x14ac:dyDescent="0.25">
      <c r="B46" s="9" t="s">
        <v>7</v>
      </c>
      <c r="C46" s="14"/>
      <c r="D46" s="77" t="str">
        <f>IF(D38="","",IF($B$7=D36,D43/D38/12*-(13-D37),IF(D43/D38&gt;D53,D53*-1,D43/-D38)))</f>
        <v/>
      </c>
      <c r="E46" s="77" t="str">
        <f t="shared" ref="E46:I46" si="14">IF(E38="","",IF($B$7=E36,E43/E38/12*-(13-E37),IF(E43/E38&gt;E53,E53*-1,E43/-E38)))</f>
        <v/>
      </c>
      <c r="F46" s="77" t="str">
        <f t="shared" si="14"/>
        <v/>
      </c>
      <c r="G46" s="77" t="str">
        <f t="shared" si="14"/>
        <v/>
      </c>
      <c r="H46" s="77" t="str">
        <f t="shared" si="14"/>
        <v/>
      </c>
      <c r="I46" s="77" t="str">
        <f t="shared" si="14"/>
        <v/>
      </c>
      <c r="J46" s="78">
        <f t="shared" si="13"/>
        <v>0</v>
      </c>
    </row>
    <row r="47" spans="2:10" x14ac:dyDescent="0.25">
      <c r="B47" s="86" t="s">
        <v>57</v>
      </c>
      <c r="C47" s="87"/>
      <c r="D47" s="25"/>
      <c r="E47" s="25"/>
      <c r="F47" s="25"/>
      <c r="G47" s="25"/>
      <c r="H47" s="25"/>
      <c r="I47" s="25"/>
      <c r="J47" s="78">
        <f t="shared" si="13"/>
        <v>0</v>
      </c>
    </row>
    <row r="48" spans="2:10" x14ac:dyDescent="0.25">
      <c r="B48" s="9" t="s">
        <v>8</v>
      </c>
      <c r="C48" s="14"/>
      <c r="D48" s="19"/>
      <c r="E48" s="19"/>
      <c r="F48" s="19"/>
      <c r="G48" s="19"/>
      <c r="H48" s="19"/>
      <c r="I48" s="19"/>
      <c r="J48" s="78">
        <f t="shared" si="13"/>
        <v>0</v>
      </c>
    </row>
    <row r="49" spans="2:10" x14ac:dyDescent="0.25">
      <c r="B49" s="9" t="s">
        <v>3</v>
      </c>
      <c r="C49" s="14"/>
      <c r="D49" s="19"/>
      <c r="E49" s="19"/>
      <c r="F49" s="19"/>
      <c r="G49" s="19"/>
      <c r="H49" s="19"/>
      <c r="I49" s="19"/>
      <c r="J49" s="78">
        <f t="shared" si="13"/>
        <v>0</v>
      </c>
    </row>
    <row r="50" spans="2:10" x14ac:dyDescent="0.25">
      <c r="B50" s="9" t="s">
        <v>4</v>
      </c>
      <c r="C50" s="14"/>
      <c r="D50" s="19"/>
      <c r="E50" s="19"/>
      <c r="F50" s="19"/>
      <c r="G50" s="19"/>
      <c r="H50" s="19"/>
      <c r="I50" s="19"/>
      <c r="J50" s="78">
        <f t="shared" si="13"/>
        <v>0</v>
      </c>
    </row>
    <row r="51" spans="2:10" x14ac:dyDescent="0.25">
      <c r="B51" s="11" t="s">
        <v>2</v>
      </c>
      <c r="C51" s="13" t="s">
        <v>11</v>
      </c>
      <c r="D51" s="20">
        <f>SUM(D45:D50)</f>
        <v>0</v>
      </c>
      <c r="E51" s="20">
        <f>SUM(E45:E50)</f>
        <v>0</v>
      </c>
      <c r="F51" s="20">
        <f t="shared" ref="F51:I51" si="15">SUM(F45:F50)</f>
        <v>0</v>
      </c>
      <c r="G51" s="20">
        <f t="shared" si="15"/>
        <v>0</v>
      </c>
      <c r="H51" s="20">
        <f t="shared" si="15"/>
        <v>0</v>
      </c>
      <c r="I51" s="20">
        <f t="shared" si="15"/>
        <v>0</v>
      </c>
      <c r="J51" s="75">
        <f t="shared" si="13"/>
        <v>0</v>
      </c>
    </row>
    <row r="52" spans="2:10" x14ac:dyDescent="0.25">
      <c r="D52" s="21"/>
      <c r="E52" s="21"/>
      <c r="F52" s="21"/>
      <c r="G52" s="21"/>
      <c r="H52" s="21"/>
      <c r="I52" s="21"/>
      <c r="J52" s="84"/>
    </row>
    <row r="53" spans="2:10" x14ac:dyDescent="0.25">
      <c r="B53" s="67" t="s">
        <v>9</v>
      </c>
      <c r="C53" s="76" t="s">
        <v>10</v>
      </c>
      <c r="D53" s="77">
        <f>D40+D45</f>
        <v>0</v>
      </c>
      <c r="E53" s="77">
        <f>E40+E45</f>
        <v>0</v>
      </c>
      <c r="F53" s="77">
        <f t="shared" ref="F53:I53" si="16">F40+F45</f>
        <v>0</v>
      </c>
      <c r="G53" s="77">
        <f t="shared" si="16"/>
        <v>0</v>
      </c>
      <c r="H53" s="77">
        <f t="shared" si="16"/>
        <v>0</v>
      </c>
      <c r="I53" s="77">
        <f t="shared" si="16"/>
        <v>0</v>
      </c>
      <c r="J53" s="78">
        <f>SUM(D53:I53)</f>
        <v>0</v>
      </c>
    </row>
    <row r="54" spans="2:10" x14ac:dyDescent="0.25">
      <c r="B54" s="72" t="s">
        <v>9</v>
      </c>
      <c r="C54" s="73" t="s">
        <v>11</v>
      </c>
      <c r="D54" s="74">
        <f>D43+D51</f>
        <v>0</v>
      </c>
      <c r="E54" s="74">
        <f>E43+E51</f>
        <v>0</v>
      </c>
      <c r="F54" s="74">
        <f t="shared" ref="F54:I54" si="17">F43+F51</f>
        <v>0</v>
      </c>
      <c r="G54" s="74">
        <f t="shared" si="17"/>
        <v>0</v>
      </c>
      <c r="H54" s="74">
        <f t="shared" si="17"/>
        <v>0</v>
      </c>
      <c r="I54" s="74">
        <f t="shared" si="17"/>
        <v>0</v>
      </c>
      <c r="J54" s="75">
        <f>SUM(D54:I54)</f>
        <v>0</v>
      </c>
    </row>
    <row r="55" spans="2:10" x14ac:dyDescent="0.25">
      <c r="D55" s="6"/>
      <c r="E55" s="7"/>
      <c r="F55" s="6"/>
      <c r="G55" s="6"/>
      <c r="H55" s="6"/>
      <c r="I55" s="6"/>
      <c r="J55" s="6"/>
    </row>
    <row r="56" spans="2:10" x14ac:dyDescent="0.25">
      <c r="B56" s="35" t="s">
        <v>25</v>
      </c>
      <c r="D56" s="6"/>
      <c r="E56" s="6"/>
      <c r="F56" s="6"/>
      <c r="G56" s="6"/>
      <c r="H56" s="6"/>
      <c r="I56" s="6"/>
      <c r="J56" s="37">
        <f>J53-J27</f>
        <v>0</v>
      </c>
    </row>
    <row r="57" spans="2:10" x14ac:dyDescent="0.25">
      <c r="B57" s="35" t="s">
        <v>25</v>
      </c>
      <c r="D57" s="6"/>
      <c r="E57" s="6"/>
      <c r="F57" s="6"/>
      <c r="G57" s="6"/>
      <c r="H57" s="6"/>
      <c r="I57" s="6"/>
      <c r="J57" s="37">
        <f>J54-J28</f>
        <v>0</v>
      </c>
    </row>
    <row r="58" spans="2:10" x14ac:dyDescent="0.25">
      <c r="B58" s="36" t="s">
        <v>26</v>
      </c>
      <c r="J58" s="38">
        <f>J57-J56</f>
        <v>0</v>
      </c>
    </row>
  </sheetData>
  <mergeCells count="17">
    <mergeCell ref="C2:D2"/>
    <mergeCell ref="B8:C9"/>
    <mergeCell ref="D8:D9"/>
    <mergeCell ref="E8:E9"/>
    <mergeCell ref="F8:F9"/>
    <mergeCell ref="J34:J35"/>
    <mergeCell ref="H8:H9"/>
    <mergeCell ref="I8:I9"/>
    <mergeCell ref="J8:J9"/>
    <mergeCell ref="B34:C35"/>
    <mergeCell ref="D34:D35"/>
    <mergeCell ref="E34:E35"/>
    <mergeCell ref="F34:F35"/>
    <mergeCell ref="G34:G35"/>
    <mergeCell ref="H34:H35"/>
    <mergeCell ref="I34:I35"/>
    <mergeCell ref="G8:G9"/>
  </mergeCells>
  <pageMargins left="0.70866141732283472" right="0.70866141732283472" top="0.78740157480314965" bottom="0.78740157480314965" header="0.31496062992125984" footer="0.31496062992125984"/>
  <pageSetup paperSize="9" scale="94" fitToHeight="2" orientation="landscape" r:id="rId1"/>
  <headerFooter>
    <oddFooter>&amp;CSeite &amp;P/&amp;N</oddFooter>
  </headerFooter>
  <rowBreaks count="1" manualBreakCount="1">
    <brk id="3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zoomScaleNormal="100" workbookViewId="0">
      <selection activeCell="B2" sqref="B2"/>
    </sheetView>
  </sheetViews>
  <sheetFormatPr baseColWidth="10" defaultColWidth="11.5703125" defaultRowHeight="15" x14ac:dyDescent="0.25"/>
  <cols>
    <col min="1" max="1" width="2.28515625" style="2" customWidth="1"/>
    <col min="2" max="2" width="24.42578125" style="2" bestFit="1" customWidth="1"/>
    <col min="3" max="3" width="7.7109375" style="2" customWidth="1"/>
    <col min="4" max="9" width="14.85546875" style="2" customWidth="1"/>
    <col min="10" max="10" width="15.85546875" style="2" customWidth="1"/>
    <col min="11" max="16384" width="11.5703125" style="2"/>
  </cols>
  <sheetData>
    <row r="1" spans="2:11" ht="6.6" customHeight="1" x14ac:dyDescent="0.25"/>
    <row r="2" spans="2:11" x14ac:dyDescent="0.25">
      <c r="B2" s="2" t="str">
        <f>Übersicht!B1</f>
        <v>Muster AG</v>
      </c>
      <c r="C2" s="103">
        <f>Übersicht!$C$1</f>
        <v>43465</v>
      </c>
      <c r="D2" s="103"/>
    </row>
    <row r="4" spans="2:11" x14ac:dyDescent="0.25">
      <c r="B4" s="1" t="s">
        <v>0</v>
      </c>
      <c r="C4" s="1" t="s">
        <v>18</v>
      </c>
    </row>
    <row r="5" spans="2:11" x14ac:dyDescent="0.25">
      <c r="B5" s="1"/>
    </row>
    <row r="6" spans="2:11" x14ac:dyDescent="0.25">
      <c r="B6" s="1"/>
      <c r="F6" s="5"/>
      <c r="K6" s="3"/>
    </row>
    <row r="7" spans="2:11" x14ac:dyDescent="0.25">
      <c r="B7" s="4">
        <f>Übersicht!$B$28</f>
        <v>2018</v>
      </c>
      <c r="G7" s="5"/>
    </row>
    <row r="8" spans="2:11" s="1" customFormat="1" ht="14.45" customHeight="1" x14ac:dyDescent="0.25">
      <c r="B8" s="93" t="s">
        <v>51</v>
      </c>
      <c r="C8" s="93"/>
      <c r="D8" s="99" t="s">
        <v>68</v>
      </c>
      <c r="E8" s="99"/>
      <c r="F8" s="99"/>
      <c r="G8" s="99"/>
      <c r="H8" s="99"/>
      <c r="I8" s="99"/>
      <c r="J8" s="97" t="s">
        <v>13</v>
      </c>
    </row>
    <row r="9" spans="2:11" s="1" customFormat="1" x14ac:dyDescent="0.25">
      <c r="B9" s="93"/>
      <c r="C9" s="93"/>
      <c r="D9" s="100"/>
      <c r="E9" s="100"/>
      <c r="F9" s="100"/>
      <c r="G9" s="100"/>
      <c r="H9" s="100"/>
      <c r="I9" s="100"/>
      <c r="J9" s="98"/>
    </row>
    <row r="10" spans="2:11" x14ac:dyDescent="0.25">
      <c r="B10" s="11" t="s">
        <v>50</v>
      </c>
      <c r="C10" s="13"/>
      <c r="D10" s="71">
        <v>1982</v>
      </c>
      <c r="E10" s="71"/>
      <c r="F10" s="71"/>
      <c r="G10" s="71"/>
      <c r="H10" s="71"/>
      <c r="I10" s="71"/>
      <c r="J10" s="72"/>
    </row>
    <row r="11" spans="2:11" x14ac:dyDescent="0.25">
      <c r="B11" s="11" t="s">
        <v>49</v>
      </c>
      <c r="C11" s="13"/>
      <c r="D11" s="17">
        <v>1</v>
      </c>
      <c r="E11" s="17"/>
      <c r="F11" s="17"/>
      <c r="G11" s="17"/>
      <c r="H11" s="17"/>
      <c r="I11" s="17"/>
      <c r="J11" s="72"/>
    </row>
    <row r="12" spans="2:11" x14ac:dyDescent="0.25">
      <c r="B12" s="11" t="s">
        <v>14</v>
      </c>
      <c r="C12" s="13"/>
      <c r="D12" s="22">
        <v>0.02</v>
      </c>
      <c r="E12" s="22"/>
      <c r="F12" s="22"/>
      <c r="G12" s="22"/>
      <c r="H12" s="22"/>
      <c r="I12" s="22"/>
      <c r="J12" s="80"/>
    </row>
    <row r="13" spans="2:11" x14ac:dyDescent="0.25">
      <c r="D13" s="18"/>
      <c r="E13" s="18"/>
      <c r="F13" s="18"/>
      <c r="G13" s="18"/>
      <c r="H13" s="18"/>
      <c r="I13" s="18"/>
      <c r="J13" s="85"/>
    </row>
    <row r="14" spans="2:11" x14ac:dyDescent="0.25">
      <c r="B14" s="9" t="s">
        <v>6</v>
      </c>
      <c r="C14" s="14" t="s">
        <v>10</v>
      </c>
      <c r="D14" s="19">
        <v>850000</v>
      </c>
      <c r="E14" s="19"/>
      <c r="F14" s="19"/>
      <c r="G14" s="19"/>
      <c r="H14" s="19"/>
      <c r="I14" s="19"/>
      <c r="J14" s="78">
        <f>SUM(D14:I14)</f>
        <v>850000</v>
      </c>
    </row>
    <row r="15" spans="2:11" x14ac:dyDescent="0.25">
      <c r="B15" s="9" t="s">
        <v>3</v>
      </c>
      <c r="C15" s="14"/>
      <c r="D15" s="19">
        <v>124604</v>
      </c>
      <c r="E15" s="19"/>
      <c r="F15" s="19"/>
      <c r="G15" s="19"/>
      <c r="H15" s="19"/>
      <c r="I15" s="19"/>
      <c r="J15" s="78">
        <f>SUM(D15:I15)</f>
        <v>124604</v>
      </c>
    </row>
    <row r="16" spans="2:11" x14ac:dyDescent="0.25">
      <c r="B16" s="9" t="s">
        <v>4</v>
      </c>
      <c r="C16" s="14"/>
      <c r="D16" s="19"/>
      <c r="E16" s="19"/>
      <c r="F16" s="19"/>
      <c r="G16" s="19"/>
      <c r="H16" s="19"/>
      <c r="I16" s="19"/>
      <c r="J16" s="78">
        <f>SUM(D16:I16)</f>
        <v>0</v>
      </c>
    </row>
    <row r="17" spans="2:10" s="1" customFormat="1" x14ac:dyDescent="0.25">
      <c r="B17" s="72" t="s">
        <v>5</v>
      </c>
      <c r="C17" s="73" t="s">
        <v>11</v>
      </c>
      <c r="D17" s="74">
        <f>D14+D15+D16</f>
        <v>974604</v>
      </c>
      <c r="E17" s="74">
        <f>E14+E15+E16</f>
        <v>0</v>
      </c>
      <c r="F17" s="74">
        <f>F14+F15+F16</f>
        <v>0</v>
      </c>
      <c r="G17" s="74">
        <f t="shared" ref="G17:I17" si="0">G14+G15+G16</f>
        <v>0</v>
      </c>
      <c r="H17" s="74">
        <f t="shared" si="0"/>
        <v>0</v>
      </c>
      <c r="I17" s="74">
        <f t="shared" si="0"/>
        <v>0</v>
      </c>
      <c r="J17" s="75">
        <f>SUM(D17:I17)</f>
        <v>974604</v>
      </c>
    </row>
    <row r="18" spans="2:10" x14ac:dyDescent="0.25">
      <c r="D18" s="21"/>
      <c r="E18" s="21"/>
      <c r="F18" s="21"/>
      <c r="G18" s="21"/>
      <c r="H18" s="21"/>
      <c r="I18" s="21"/>
      <c r="J18" s="84"/>
    </row>
    <row r="19" spans="2:10" x14ac:dyDescent="0.25">
      <c r="B19" s="9" t="s">
        <v>2</v>
      </c>
      <c r="C19" s="14" t="s">
        <v>10</v>
      </c>
      <c r="D19" s="19">
        <v>-98000</v>
      </c>
      <c r="E19" s="19">
        <v>0</v>
      </c>
      <c r="F19" s="19"/>
      <c r="G19" s="19"/>
      <c r="H19" s="19"/>
      <c r="I19" s="19"/>
      <c r="J19" s="78">
        <f t="shared" ref="J19:J25" si="1">SUM(D19:I19)</f>
        <v>-98000</v>
      </c>
    </row>
    <row r="20" spans="2:10" x14ac:dyDescent="0.25">
      <c r="B20" s="67" t="s">
        <v>7</v>
      </c>
      <c r="C20" s="76"/>
      <c r="D20" s="77">
        <f>IF($B$7=D10,D17*-D12/12*(13-D11),D27*-D12)</f>
        <v>-15040</v>
      </c>
      <c r="E20" s="77">
        <f>IF($B$7=E10,E17*-E12/12*(13-E11),E27*-E12)</f>
        <v>0</v>
      </c>
      <c r="F20" s="77">
        <f>IF($B$7=F10,F17*-F12/12*(13-F11),F27*-F12)</f>
        <v>0</v>
      </c>
      <c r="G20" s="77">
        <f t="shared" ref="G20:I20" si="2">IF($B$7=G10,G17*-G12/12*(13-G11),G27*-G12)</f>
        <v>0</v>
      </c>
      <c r="H20" s="77">
        <f t="shared" si="2"/>
        <v>0</v>
      </c>
      <c r="I20" s="77">
        <f t="shared" si="2"/>
        <v>0</v>
      </c>
      <c r="J20" s="78">
        <f t="shared" si="1"/>
        <v>-15040</v>
      </c>
    </row>
    <row r="21" spans="2:10" x14ac:dyDescent="0.25">
      <c r="B21" s="86" t="s">
        <v>57</v>
      </c>
      <c r="C21" s="87"/>
      <c r="D21" s="25">
        <v>-564</v>
      </c>
      <c r="E21" s="25"/>
      <c r="F21" s="25"/>
      <c r="G21" s="25"/>
      <c r="H21" s="25"/>
      <c r="I21" s="25"/>
      <c r="J21" s="78">
        <f t="shared" si="1"/>
        <v>-564</v>
      </c>
    </row>
    <row r="22" spans="2:10" x14ac:dyDescent="0.25">
      <c r="B22" s="9" t="s">
        <v>8</v>
      </c>
      <c r="C22" s="14"/>
      <c r="D22" s="19"/>
      <c r="E22" s="19"/>
      <c r="F22" s="19"/>
      <c r="G22" s="19"/>
      <c r="H22" s="19"/>
      <c r="I22" s="19"/>
      <c r="J22" s="78">
        <f t="shared" si="1"/>
        <v>0</v>
      </c>
    </row>
    <row r="23" spans="2:10" x14ac:dyDescent="0.25">
      <c r="B23" s="9" t="s">
        <v>3</v>
      </c>
      <c r="C23" s="14"/>
      <c r="D23" s="19"/>
      <c r="E23" s="19"/>
      <c r="F23" s="19"/>
      <c r="G23" s="19"/>
      <c r="H23" s="19"/>
      <c r="I23" s="19"/>
      <c r="J23" s="78">
        <f t="shared" si="1"/>
        <v>0</v>
      </c>
    </row>
    <row r="24" spans="2:10" x14ac:dyDescent="0.25">
      <c r="B24" s="9" t="s">
        <v>4</v>
      </c>
      <c r="C24" s="14"/>
      <c r="D24" s="19"/>
      <c r="E24" s="19"/>
      <c r="F24" s="19"/>
      <c r="G24" s="19"/>
      <c r="H24" s="19"/>
      <c r="I24" s="19"/>
      <c r="J24" s="78">
        <f t="shared" si="1"/>
        <v>0</v>
      </c>
    </row>
    <row r="25" spans="2:10" s="1" customFormat="1" x14ac:dyDescent="0.25">
      <c r="B25" s="72" t="s">
        <v>2</v>
      </c>
      <c r="C25" s="73" t="s">
        <v>11</v>
      </c>
      <c r="D25" s="74">
        <f>SUM(D19:D24)</f>
        <v>-113604</v>
      </c>
      <c r="E25" s="74">
        <f>SUM(E19:E24)</f>
        <v>0</v>
      </c>
      <c r="F25" s="74">
        <f>SUM(F19:F24)</f>
        <v>0</v>
      </c>
      <c r="G25" s="74">
        <f t="shared" ref="G25:I25" si="3">SUM(G19:G24)</f>
        <v>0</v>
      </c>
      <c r="H25" s="74">
        <f t="shared" si="3"/>
        <v>0</v>
      </c>
      <c r="I25" s="74">
        <f t="shared" si="3"/>
        <v>0</v>
      </c>
      <c r="J25" s="75">
        <f t="shared" si="1"/>
        <v>-113604</v>
      </c>
    </row>
    <row r="26" spans="2:10" x14ac:dyDescent="0.25">
      <c r="D26" s="21"/>
      <c r="E26" s="21"/>
      <c r="F26" s="21"/>
      <c r="G26" s="21"/>
      <c r="H26" s="21"/>
      <c r="I26" s="21"/>
      <c r="J26" s="84"/>
    </row>
    <row r="27" spans="2:10" x14ac:dyDescent="0.25">
      <c r="B27" s="67" t="s">
        <v>9</v>
      </c>
      <c r="C27" s="76" t="s">
        <v>10</v>
      </c>
      <c r="D27" s="77">
        <f>D14+D19</f>
        <v>752000</v>
      </c>
      <c r="E27" s="77">
        <f>E14+E19</f>
        <v>0</v>
      </c>
      <c r="F27" s="77">
        <f>F14+F19</f>
        <v>0</v>
      </c>
      <c r="G27" s="77">
        <f t="shared" ref="G27:I27" si="4">G14+G19</f>
        <v>0</v>
      </c>
      <c r="H27" s="77">
        <f t="shared" si="4"/>
        <v>0</v>
      </c>
      <c r="I27" s="77">
        <f t="shared" si="4"/>
        <v>0</v>
      </c>
      <c r="J27" s="78">
        <f>SUM(D27:I27)</f>
        <v>752000</v>
      </c>
    </row>
    <row r="28" spans="2:10" s="1" customFormat="1" x14ac:dyDescent="0.25">
      <c r="B28" s="72" t="s">
        <v>9</v>
      </c>
      <c r="C28" s="73" t="s">
        <v>11</v>
      </c>
      <c r="D28" s="74">
        <f>D17+D25</f>
        <v>861000</v>
      </c>
      <c r="E28" s="74">
        <f>E17+E25</f>
        <v>0</v>
      </c>
      <c r="F28" s="74">
        <f>F17+F25</f>
        <v>0</v>
      </c>
      <c r="G28" s="74">
        <f t="shared" ref="G28:I28" si="5">G17+G25</f>
        <v>0</v>
      </c>
      <c r="H28" s="74">
        <f t="shared" si="5"/>
        <v>0</v>
      </c>
      <c r="I28" s="74">
        <f t="shared" si="5"/>
        <v>0</v>
      </c>
      <c r="J28" s="75">
        <f>SUM(D28:I28)</f>
        <v>861000</v>
      </c>
    </row>
    <row r="29" spans="2:10" x14ac:dyDescent="0.25">
      <c r="D29" s="6"/>
      <c r="E29" s="6"/>
      <c r="F29" s="6"/>
      <c r="G29" s="6"/>
      <c r="H29" s="6"/>
      <c r="I29" s="6"/>
      <c r="J29" s="6"/>
    </row>
    <row r="30" spans="2:10" x14ac:dyDescent="0.25">
      <c r="D30" s="6"/>
      <c r="E30" s="6"/>
      <c r="F30" s="6"/>
      <c r="G30" s="6"/>
      <c r="H30" s="6"/>
      <c r="I30" s="6"/>
      <c r="J30" s="6"/>
    </row>
    <row r="31" spans="2:10" x14ac:dyDescent="0.25">
      <c r="B31" s="8"/>
      <c r="D31" s="6"/>
      <c r="E31" s="6"/>
      <c r="F31" s="6"/>
      <c r="G31" s="6"/>
      <c r="H31" s="6"/>
      <c r="I31" s="6"/>
      <c r="J31" s="6"/>
    </row>
    <row r="32" spans="2:10" x14ac:dyDescent="0.25">
      <c r="D32" s="6"/>
      <c r="E32" s="6"/>
      <c r="F32" s="6"/>
      <c r="G32" s="6"/>
      <c r="H32" s="6"/>
      <c r="I32" s="6"/>
      <c r="J32" s="6"/>
    </row>
    <row r="33" spans="2:10" x14ac:dyDescent="0.25">
      <c r="B33" s="4">
        <f>Übersicht!$B$28</f>
        <v>2018</v>
      </c>
      <c r="G33" s="5"/>
    </row>
    <row r="34" spans="2:10" ht="14.45" customHeight="1" x14ac:dyDescent="0.25">
      <c r="B34" s="93" t="s">
        <v>52</v>
      </c>
      <c r="C34" s="93"/>
      <c r="D34" s="101" t="str">
        <f t="shared" ref="D34" si="6">D8</f>
        <v>Liegenschaft</v>
      </c>
      <c r="E34" s="101">
        <f t="shared" ref="E34" si="7">E8</f>
        <v>0</v>
      </c>
      <c r="F34" s="101">
        <f t="shared" ref="F34:I34" si="8">F8</f>
        <v>0</v>
      </c>
      <c r="G34" s="101">
        <f t="shared" si="8"/>
        <v>0</v>
      </c>
      <c r="H34" s="101">
        <f t="shared" si="8"/>
        <v>0</v>
      </c>
      <c r="I34" s="101">
        <f t="shared" si="8"/>
        <v>0</v>
      </c>
      <c r="J34" s="97" t="s">
        <v>13</v>
      </c>
    </row>
    <row r="35" spans="2:10" x14ac:dyDescent="0.25">
      <c r="B35" s="93"/>
      <c r="C35" s="93"/>
      <c r="D35" s="102"/>
      <c r="E35" s="102"/>
      <c r="F35" s="102"/>
      <c r="G35" s="102"/>
      <c r="H35" s="102"/>
      <c r="I35" s="102"/>
      <c r="J35" s="98"/>
    </row>
    <row r="36" spans="2:10" x14ac:dyDescent="0.25">
      <c r="B36" s="72" t="s">
        <v>50</v>
      </c>
      <c r="C36" s="73"/>
      <c r="D36" s="79">
        <f t="shared" ref="D36:I37" si="9">IF(D10="","",D10)</f>
        <v>1982</v>
      </c>
      <c r="E36" s="79" t="str">
        <f t="shared" si="9"/>
        <v/>
      </c>
      <c r="F36" s="79" t="str">
        <f t="shared" si="9"/>
        <v/>
      </c>
      <c r="G36" s="79" t="str">
        <f t="shared" si="9"/>
        <v/>
      </c>
      <c r="H36" s="79" t="str">
        <f t="shared" si="9"/>
        <v/>
      </c>
      <c r="I36" s="79" t="str">
        <f t="shared" si="9"/>
        <v/>
      </c>
      <c r="J36" s="72"/>
    </row>
    <row r="37" spans="2:10" x14ac:dyDescent="0.25">
      <c r="B37" s="72" t="s">
        <v>49</v>
      </c>
      <c r="C37" s="73"/>
      <c r="D37" s="79">
        <f t="shared" si="9"/>
        <v>1</v>
      </c>
      <c r="E37" s="79" t="str">
        <f t="shared" si="9"/>
        <v/>
      </c>
      <c r="F37" s="79" t="str">
        <f t="shared" si="9"/>
        <v/>
      </c>
      <c r="G37" s="79" t="str">
        <f t="shared" si="9"/>
        <v/>
      </c>
      <c r="H37" s="79" t="str">
        <f t="shared" si="9"/>
        <v/>
      </c>
      <c r="I37" s="79" t="str">
        <f t="shared" si="9"/>
        <v/>
      </c>
      <c r="J37" s="72"/>
    </row>
    <row r="38" spans="2:10" x14ac:dyDescent="0.25">
      <c r="B38" s="81" t="s">
        <v>55</v>
      </c>
      <c r="C38" s="82"/>
      <c r="D38" s="83"/>
      <c r="E38" s="83"/>
      <c r="F38" s="83"/>
      <c r="G38" s="83"/>
      <c r="H38" s="83"/>
      <c r="I38" s="83"/>
      <c r="J38" s="80"/>
    </row>
    <row r="39" spans="2:10" x14ac:dyDescent="0.25">
      <c r="D39" s="18"/>
      <c r="E39" s="18"/>
      <c r="F39" s="18"/>
      <c r="G39" s="18"/>
      <c r="H39" s="18"/>
      <c r="I39" s="18"/>
      <c r="J39" s="85"/>
    </row>
    <row r="40" spans="2:10" x14ac:dyDescent="0.25">
      <c r="B40" s="67" t="s">
        <v>6</v>
      </c>
      <c r="C40" s="76" t="s">
        <v>10</v>
      </c>
      <c r="D40" s="77">
        <f t="shared" ref="D40:E42" si="10">D14</f>
        <v>850000</v>
      </c>
      <c r="E40" s="77">
        <f t="shared" si="10"/>
        <v>0</v>
      </c>
      <c r="F40" s="77">
        <f t="shared" ref="F40:I42" si="11">F14</f>
        <v>0</v>
      </c>
      <c r="G40" s="77">
        <f t="shared" si="11"/>
        <v>0</v>
      </c>
      <c r="H40" s="77">
        <f t="shared" si="11"/>
        <v>0</v>
      </c>
      <c r="I40" s="77">
        <f t="shared" si="11"/>
        <v>0</v>
      </c>
      <c r="J40" s="78">
        <f>SUM(D40:I40)</f>
        <v>850000</v>
      </c>
    </row>
    <row r="41" spans="2:10" x14ac:dyDescent="0.25">
      <c r="B41" s="67" t="s">
        <v>3</v>
      </c>
      <c r="C41" s="76"/>
      <c r="D41" s="77">
        <f t="shared" si="10"/>
        <v>124604</v>
      </c>
      <c r="E41" s="77">
        <f t="shared" si="10"/>
        <v>0</v>
      </c>
      <c r="F41" s="77">
        <f t="shared" si="11"/>
        <v>0</v>
      </c>
      <c r="G41" s="77">
        <f t="shared" si="11"/>
        <v>0</v>
      </c>
      <c r="H41" s="77">
        <f t="shared" si="11"/>
        <v>0</v>
      </c>
      <c r="I41" s="77">
        <f t="shared" si="11"/>
        <v>0</v>
      </c>
      <c r="J41" s="78">
        <f>SUM(D41:I41)</f>
        <v>124604</v>
      </c>
    </row>
    <row r="42" spans="2:10" x14ac:dyDescent="0.25">
      <c r="B42" s="67" t="s">
        <v>4</v>
      </c>
      <c r="C42" s="76"/>
      <c r="D42" s="77">
        <f t="shared" si="10"/>
        <v>0</v>
      </c>
      <c r="E42" s="77">
        <f t="shared" si="10"/>
        <v>0</v>
      </c>
      <c r="F42" s="77">
        <f t="shared" si="11"/>
        <v>0</v>
      </c>
      <c r="G42" s="77">
        <f t="shared" si="11"/>
        <v>0</v>
      </c>
      <c r="H42" s="77">
        <f t="shared" si="11"/>
        <v>0</v>
      </c>
      <c r="I42" s="77">
        <f t="shared" si="11"/>
        <v>0</v>
      </c>
      <c r="J42" s="78">
        <f>SUM(D42:I42)</f>
        <v>0</v>
      </c>
    </row>
    <row r="43" spans="2:10" x14ac:dyDescent="0.25">
      <c r="B43" s="72" t="s">
        <v>5</v>
      </c>
      <c r="C43" s="73" t="s">
        <v>11</v>
      </c>
      <c r="D43" s="74">
        <f>D40+D41+D42</f>
        <v>974604</v>
      </c>
      <c r="E43" s="74">
        <f>E40+E41+E42</f>
        <v>0</v>
      </c>
      <c r="F43" s="74">
        <f t="shared" ref="F43:I43" si="12">F40+F41+F42</f>
        <v>0</v>
      </c>
      <c r="G43" s="74">
        <f t="shared" si="12"/>
        <v>0</v>
      </c>
      <c r="H43" s="74">
        <f t="shared" si="12"/>
        <v>0</v>
      </c>
      <c r="I43" s="74">
        <f t="shared" si="12"/>
        <v>0</v>
      </c>
      <c r="J43" s="75">
        <f>SUM(D43:I43)</f>
        <v>974604</v>
      </c>
    </row>
    <row r="44" spans="2:10" x14ac:dyDescent="0.25">
      <c r="D44" s="21"/>
      <c r="E44" s="21"/>
      <c r="F44" s="21"/>
      <c r="G44" s="21"/>
      <c r="H44" s="21"/>
      <c r="I44" s="21"/>
      <c r="J44" s="84"/>
    </row>
    <row r="45" spans="2:10" x14ac:dyDescent="0.25">
      <c r="B45" s="9" t="s">
        <v>2</v>
      </c>
      <c r="C45" s="14" t="s">
        <v>10</v>
      </c>
      <c r="D45" s="19"/>
      <c r="E45" s="19"/>
      <c r="F45" s="19"/>
      <c r="G45" s="19"/>
      <c r="H45" s="19"/>
      <c r="I45" s="19"/>
      <c r="J45" s="78">
        <f t="shared" ref="J45:J51" si="13">SUM(D45:I45)</f>
        <v>0</v>
      </c>
    </row>
    <row r="46" spans="2:10" x14ac:dyDescent="0.25">
      <c r="B46" s="9" t="s">
        <v>7</v>
      </c>
      <c r="C46" s="14"/>
      <c r="D46" s="77" t="str">
        <f>IF(D38="","",IF($B$7=D36,D43/D38/12*-(13-D37),IF(D43/D38&gt;D53,D53*-1,D43/-D38)))</f>
        <v/>
      </c>
      <c r="E46" s="77" t="str">
        <f t="shared" ref="E46:I46" si="14">IF(E38="","",IF($B$7=E36,E43/E38/12*-(13-E37),IF(E43/E38&gt;E53,E53*-1,E43/-E38)))</f>
        <v/>
      </c>
      <c r="F46" s="77" t="str">
        <f t="shared" si="14"/>
        <v/>
      </c>
      <c r="G46" s="77" t="str">
        <f t="shared" si="14"/>
        <v/>
      </c>
      <c r="H46" s="77" t="str">
        <f t="shared" si="14"/>
        <v/>
      </c>
      <c r="I46" s="77" t="str">
        <f t="shared" si="14"/>
        <v/>
      </c>
      <c r="J46" s="78">
        <f t="shared" si="13"/>
        <v>0</v>
      </c>
    </row>
    <row r="47" spans="2:10" x14ac:dyDescent="0.25">
      <c r="B47" s="86" t="s">
        <v>57</v>
      </c>
      <c r="C47" s="87"/>
      <c r="D47" s="25"/>
      <c r="E47" s="25"/>
      <c r="F47" s="25"/>
      <c r="G47" s="25"/>
      <c r="H47" s="25"/>
      <c r="I47" s="25"/>
      <c r="J47" s="78">
        <f t="shared" si="13"/>
        <v>0</v>
      </c>
    </row>
    <row r="48" spans="2:10" x14ac:dyDescent="0.25">
      <c r="B48" s="9" t="s">
        <v>8</v>
      </c>
      <c r="C48" s="14"/>
      <c r="D48" s="19"/>
      <c r="E48" s="19"/>
      <c r="F48" s="19"/>
      <c r="G48" s="19"/>
      <c r="H48" s="19"/>
      <c r="I48" s="19"/>
      <c r="J48" s="78">
        <f t="shared" si="13"/>
        <v>0</v>
      </c>
    </row>
    <row r="49" spans="2:10" x14ac:dyDescent="0.25">
      <c r="B49" s="9" t="s">
        <v>3</v>
      </c>
      <c r="C49" s="14"/>
      <c r="D49" s="19"/>
      <c r="E49" s="19"/>
      <c r="F49" s="19"/>
      <c r="G49" s="19"/>
      <c r="H49" s="19"/>
      <c r="I49" s="19"/>
      <c r="J49" s="78">
        <f t="shared" si="13"/>
        <v>0</v>
      </c>
    </row>
    <row r="50" spans="2:10" x14ac:dyDescent="0.25">
      <c r="B50" s="9" t="s">
        <v>4</v>
      </c>
      <c r="C50" s="14"/>
      <c r="D50" s="19"/>
      <c r="E50" s="19"/>
      <c r="F50" s="19"/>
      <c r="G50" s="19"/>
      <c r="H50" s="19"/>
      <c r="I50" s="19"/>
      <c r="J50" s="78">
        <f t="shared" si="13"/>
        <v>0</v>
      </c>
    </row>
    <row r="51" spans="2:10" x14ac:dyDescent="0.25">
      <c r="B51" s="11" t="s">
        <v>2</v>
      </c>
      <c r="C51" s="13" t="s">
        <v>11</v>
      </c>
      <c r="D51" s="20">
        <f>SUM(D45:D50)</f>
        <v>0</v>
      </c>
      <c r="E51" s="20">
        <f>SUM(E45:E50)</f>
        <v>0</v>
      </c>
      <c r="F51" s="20">
        <f t="shared" ref="F51:I51" si="15">SUM(F45:F50)</f>
        <v>0</v>
      </c>
      <c r="G51" s="20">
        <f t="shared" si="15"/>
        <v>0</v>
      </c>
      <c r="H51" s="20">
        <f t="shared" si="15"/>
        <v>0</v>
      </c>
      <c r="I51" s="20">
        <f t="shared" si="15"/>
        <v>0</v>
      </c>
      <c r="J51" s="75">
        <f t="shared" si="13"/>
        <v>0</v>
      </c>
    </row>
    <row r="52" spans="2:10" x14ac:dyDescent="0.25">
      <c r="D52" s="21"/>
      <c r="E52" s="21"/>
      <c r="F52" s="21"/>
      <c r="G52" s="21"/>
      <c r="H52" s="21"/>
      <c r="I52" s="21"/>
      <c r="J52" s="84"/>
    </row>
    <row r="53" spans="2:10" x14ac:dyDescent="0.25">
      <c r="B53" s="67" t="s">
        <v>9</v>
      </c>
      <c r="C53" s="76" t="s">
        <v>10</v>
      </c>
      <c r="D53" s="77">
        <f>D40+D45</f>
        <v>850000</v>
      </c>
      <c r="E53" s="77">
        <f>E40+E45</f>
        <v>0</v>
      </c>
      <c r="F53" s="77">
        <f t="shared" ref="F53:I53" si="16">F40+F45</f>
        <v>0</v>
      </c>
      <c r="G53" s="77">
        <f t="shared" si="16"/>
        <v>0</v>
      </c>
      <c r="H53" s="77">
        <f t="shared" si="16"/>
        <v>0</v>
      </c>
      <c r="I53" s="77">
        <f t="shared" si="16"/>
        <v>0</v>
      </c>
      <c r="J53" s="78">
        <f>SUM(D53:I53)</f>
        <v>850000</v>
      </c>
    </row>
    <row r="54" spans="2:10" x14ac:dyDescent="0.25">
      <c r="B54" s="72" t="s">
        <v>9</v>
      </c>
      <c r="C54" s="73" t="s">
        <v>11</v>
      </c>
      <c r="D54" s="74">
        <f>D43+D51</f>
        <v>974604</v>
      </c>
      <c r="E54" s="74">
        <f>E43+E51</f>
        <v>0</v>
      </c>
      <c r="F54" s="74">
        <f t="shared" ref="F54:I54" si="17">F43+F51</f>
        <v>0</v>
      </c>
      <c r="G54" s="74">
        <f t="shared" si="17"/>
        <v>0</v>
      </c>
      <c r="H54" s="74">
        <f t="shared" si="17"/>
        <v>0</v>
      </c>
      <c r="I54" s="74">
        <f t="shared" si="17"/>
        <v>0</v>
      </c>
      <c r="J54" s="75">
        <f>SUM(D54:I54)</f>
        <v>974604</v>
      </c>
    </row>
    <row r="55" spans="2:10" x14ac:dyDescent="0.25">
      <c r="D55" s="6"/>
      <c r="E55" s="7"/>
      <c r="F55" s="6"/>
      <c r="G55" s="6"/>
      <c r="H55" s="6"/>
      <c r="I55" s="6"/>
      <c r="J55" s="6"/>
    </row>
    <row r="56" spans="2:10" x14ac:dyDescent="0.25">
      <c r="B56" s="35" t="s">
        <v>25</v>
      </c>
      <c r="D56" s="6"/>
      <c r="E56" s="6"/>
      <c r="F56" s="6"/>
      <c r="G56" s="6"/>
      <c r="H56" s="6"/>
      <c r="I56" s="6"/>
      <c r="J56" s="37">
        <f>J53-J27</f>
        <v>98000</v>
      </c>
    </row>
    <row r="57" spans="2:10" x14ac:dyDescent="0.25">
      <c r="B57" s="35" t="s">
        <v>25</v>
      </c>
      <c r="D57" s="6"/>
      <c r="E57" s="6"/>
      <c r="F57" s="6"/>
      <c r="G57" s="6"/>
      <c r="H57" s="6"/>
      <c r="I57" s="6"/>
      <c r="J57" s="37">
        <f>J54-J28</f>
        <v>113604</v>
      </c>
    </row>
    <row r="58" spans="2:10" x14ac:dyDescent="0.25">
      <c r="B58" s="36" t="s">
        <v>26</v>
      </c>
      <c r="J58" s="38">
        <f>J57-J56</f>
        <v>15604</v>
      </c>
    </row>
  </sheetData>
  <mergeCells count="17">
    <mergeCell ref="C2:D2"/>
    <mergeCell ref="B8:C9"/>
    <mergeCell ref="D8:D9"/>
    <mergeCell ref="E8:E9"/>
    <mergeCell ref="F8:F9"/>
    <mergeCell ref="J34:J35"/>
    <mergeCell ref="H8:H9"/>
    <mergeCell ref="I8:I9"/>
    <mergeCell ref="J8:J9"/>
    <mergeCell ref="B34:C35"/>
    <mergeCell ref="D34:D35"/>
    <mergeCell ref="E34:E35"/>
    <mergeCell ref="F34:F35"/>
    <mergeCell ref="G34:G35"/>
    <mergeCell ref="H34:H35"/>
    <mergeCell ref="I34:I35"/>
    <mergeCell ref="G8:G9"/>
  </mergeCells>
  <pageMargins left="0.70866141732283472" right="0.70866141732283472" top="0.78740157480314965" bottom="0.78740157480314965" header="0.31496062992125984" footer="0.31496062992125984"/>
  <pageSetup paperSize="9" scale="94" fitToHeight="2" orientation="landscape" r:id="rId1"/>
  <headerFooter>
    <oddFooter>&amp;CSeite &amp;P/&amp;N</oddFooter>
  </headerFooter>
  <rowBreaks count="1" manualBreakCount="1">
    <brk id="3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view="pageBreakPreview" zoomScale="60" zoomScaleNormal="100" workbookViewId="0">
      <selection activeCell="B2" sqref="B2"/>
    </sheetView>
  </sheetViews>
  <sheetFormatPr baseColWidth="10" defaultColWidth="11.5703125" defaultRowHeight="15" x14ac:dyDescent="0.25"/>
  <cols>
    <col min="1" max="1" width="2.28515625" style="2" customWidth="1"/>
    <col min="2" max="2" width="24.42578125" style="2" bestFit="1" customWidth="1"/>
    <col min="3" max="3" width="7.7109375" style="2" customWidth="1"/>
    <col min="4" max="9" width="14.85546875" style="2" customWidth="1"/>
    <col min="10" max="10" width="15.85546875" style="2" customWidth="1"/>
    <col min="11" max="16384" width="11.5703125" style="2"/>
  </cols>
  <sheetData>
    <row r="1" spans="2:11" ht="6.6" customHeight="1" x14ac:dyDescent="0.25"/>
    <row r="2" spans="2:11" x14ac:dyDescent="0.25">
      <c r="B2" s="2" t="str">
        <f>Übersicht!B1</f>
        <v>Muster AG</v>
      </c>
      <c r="C2" s="103">
        <f>Übersicht!$C$1</f>
        <v>43465</v>
      </c>
      <c r="D2" s="103"/>
    </row>
    <row r="4" spans="2:11" x14ac:dyDescent="0.25">
      <c r="B4" s="1" t="s">
        <v>0</v>
      </c>
      <c r="C4" s="1" t="s">
        <v>63</v>
      </c>
    </row>
    <row r="5" spans="2:11" x14ac:dyDescent="0.25">
      <c r="B5" s="1"/>
    </row>
    <row r="6" spans="2:11" x14ac:dyDescent="0.25">
      <c r="B6" s="1"/>
      <c r="F6" s="5"/>
      <c r="K6" s="3"/>
    </row>
    <row r="7" spans="2:11" x14ac:dyDescent="0.25">
      <c r="B7" s="4">
        <f>Übersicht!$B$28</f>
        <v>2018</v>
      </c>
      <c r="G7" s="5"/>
    </row>
    <row r="8" spans="2:11" s="1" customFormat="1" ht="14.45" customHeight="1" x14ac:dyDescent="0.25">
      <c r="B8" s="93" t="s">
        <v>51</v>
      </c>
      <c r="C8" s="93"/>
      <c r="D8" s="99" t="s">
        <v>61</v>
      </c>
      <c r="E8" s="99" t="s">
        <v>64</v>
      </c>
      <c r="F8" s="99" t="s">
        <v>65</v>
      </c>
      <c r="G8" s="99"/>
      <c r="H8" s="99"/>
      <c r="I8" s="99"/>
      <c r="J8" s="97" t="s">
        <v>13</v>
      </c>
    </row>
    <row r="9" spans="2:11" s="1" customFormat="1" x14ac:dyDescent="0.25">
      <c r="B9" s="93"/>
      <c r="C9" s="93"/>
      <c r="D9" s="100"/>
      <c r="E9" s="100"/>
      <c r="F9" s="100"/>
      <c r="G9" s="100"/>
      <c r="H9" s="100"/>
      <c r="I9" s="100"/>
      <c r="J9" s="98"/>
    </row>
    <row r="10" spans="2:11" x14ac:dyDescent="0.25">
      <c r="B10" s="11" t="s">
        <v>50</v>
      </c>
      <c r="C10" s="13"/>
      <c r="D10" s="71"/>
      <c r="E10" s="71"/>
      <c r="F10" s="71"/>
      <c r="G10" s="71"/>
      <c r="H10" s="71"/>
      <c r="I10" s="71"/>
      <c r="J10" s="72"/>
    </row>
    <row r="11" spans="2:11" x14ac:dyDescent="0.25">
      <c r="B11" s="11" t="s">
        <v>49</v>
      </c>
      <c r="C11" s="13"/>
      <c r="D11" s="17"/>
      <c r="E11" s="17"/>
      <c r="F11" s="17"/>
      <c r="G11" s="17"/>
      <c r="H11" s="17"/>
      <c r="I11" s="17"/>
      <c r="J11" s="72"/>
    </row>
    <row r="12" spans="2:11" x14ac:dyDescent="0.25">
      <c r="B12" s="11" t="s">
        <v>14</v>
      </c>
      <c r="C12" s="13"/>
      <c r="D12" s="22">
        <v>0.4</v>
      </c>
      <c r="E12" s="22">
        <v>0.4</v>
      </c>
      <c r="F12" s="22">
        <v>0.4</v>
      </c>
      <c r="G12" s="22"/>
      <c r="H12" s="22"/>
      <c r="I12" s="22"/>
      <c r="J12" s="80"/>
    </row>
    <row r="13" spans="2:11" x14ac:dyDescent="0.25">
      <c r="D13" s="18"/>
      <c r="E13" s="18"/>
      <c r="F13" s="18"/>
      <c r="G13" s="18"/>
      <c r="H13" s="18"/>
      <c r="I13" s="18"/>
      <c r="J13" s="85"/>
    </row>
    <row r="14" spans="2:11" x14ac:dyDescent="0.25">
      <c r="B14" s="9" t="s">
        <v>6</v>
      </c>
      <c r="C14" s="14" t="s">
        <v>10</v>
      </c>
      <c r="D14" s="19"/>
      <c r="E14" s="19"/>
      <c r="F14" s="19"/>
      <c r="G14" s="19"/>
      <c r="H14" s="19"/>
      <c r="I14" s="19"/>
      <c r="J14" s="78">
        <f>SUM(D14:I14)</f>
        <v>0</v>
      </c>
    </row>
    <row r="15" spans="2:11" x14ac:dyDescent="0.25">
      <c r="B15" s="9" t="s">
        <v>3</v>
      </c>
      <c r="C15" s="14"/>
      <c r="D15" s="19"/>
      <c r="E15" s="19"/>
      <c r="F15" s="19"/>
      <c r="G15" s="19"/>
      <c r="H15" s="19"/>
      <c r="I15" s="19"/>
      <c r="J15" s="78">
        <f>SUM(D15:I15)</f>
        <v>0</v>
      </c>
    </row>
    <row r="16" spans="2:11" x14ac:dyDescent="0.25">
      <c r="B16" s="9" t="s">
        <v>4</v>
      </c>
      <c r="C16" s="14"/>
      <c r="D16" s="19"/>
      <c r="E16" s="19"/>
      <c r="F16" s="19"/>
      <c r="G16" s="19"/>
      <c r="H16" s="19"/>
      <c r="I16" s="19"/>
      <c r="J16" s="78">
        <f>SUM(D16:I16)</f>
        <v>0</v>
      </c>
    </row>
    <row r="17" spans="2:10" s="1" customFormat="1" x14ac:dyDescent="0.25">
      <c r="B17" s="72" t="s">
        <v>5</v>
      </c>
      <c r="C17" s="73" t="s">
        <v>11</v>
      </c>
      <c r="D17" s="74">
        <f>D14+D15+D16</f>
        <v>0</v>
      </c>
      <c r="E17" s="74">
        <f>E14+E15+E16</f>
        <v>0</v>
      </c>
      <c r="F17" s="74">
        <f>F14+F15+F16</f>
        <v>0</v>
      </c>
      <c r="G17" s="74">
        <f t="shared" ref="G17:I17" si="0">G14+G15+G16</f>
        <v>0</v>
      </c>
      <c r="H17" s="74">
        <f t="shared" si="0"/>
        <v>0</v>
      </c>
      <c r="I17" s="74">
        <f t="shared" si="0"/>
        <v>0</v>
      </c>
      <c r="J17" s="75">
        <f>SUM(D17:I17)</f>
        <v>0</v>
      </c>
    </row>
    <row r="18" spans="2:10" x14ac:dyDescent="0.25">
      <c r="D18" s="21"/>
      <c r="E18" s="21"/>
      <c r="F18" s="21"/>
      <c r="G18" s="21"/>
      <c r="H18" s="21"/>
      <c r="I18" s="21"/>
      <c r="J18" s="84"/>
    </row>
    <row r="19" spans="2:10" x14ac:dyDescent="0.25">
      <c r="B19" s="9" t="s">
        <v>2</v>
      </c>
      <c r="C19" s="14" t="s">
        <v>10</v>
      </c>
      <c r="D19" s="19"/>
      <c r="E19" s="19">
        <v>0</v>
      </c>
      <c r="F19" s="19"/>
      <c r="G19" s="19"/>
      <c r="H19" s="19"/>
      <c r="I19" s="19"/>
      <c r="J19" s="78">
        <f t="shared" ref="J19:J25" si="1">SUM(D19:I19)</f>
        <v>0</v>
      </c>
    </row>
    <row r="20" spans="2:10" x14ac:dyDescent="0.25">
      <c r="B20" s="67" t="s">
        <v>7</v>
      </c>
      <c r="C20" s="76"/>
      <c r="D20" s="77">
        <f>IF($B$7=D10,D17*-D12/12*(13-D11),D27*-D12)</f>
        <v>0</v>
      </c>
      <c r="E20" s="77">
        <f>IF($B$7=E10,E17*-E12/12*(13-E11),E27*-E12)</f>
        <v>0</v>
      </c>
      <c r="F20" s="77">
        <f>IF($B$7=F10,F17*-F12/12*(13-F11),F27*-F12)</f>
        <v>0</v>
      </c>
      <c r="G20" s="77">
        <f t="shared" ref="G20:I20" si="2">IF($B$7=G10,G17*-G12/12*(13-G11),G27*-G12)</f>
        <v>0</v>
      </c>
      <c r="H20" s="77">
        <f t="shared" si="2"/>
        <v>0</v>
      </c>
      <c r="I20" s="77">
        <f t="shared" si="2"/>
        <v>0</v>
      </c>
      <c r="J20" s="78">
        <f t="shared" si="1"/>
        <v>0</v>
      </c>
    </row>
    <row r="21" spans="2:10" x14ac:dyDescent="0.25">
      <c r="B21" s="86" t="s">
        <v>57</v>
      </c>
      <c r="C21" s="87"/>
      <c r="D21" s="25"/>
      <c r="E21" s="25"/>
      <c r="F21" s="25"/>
      <c r="G21" s="25"/>
      <c r="H21" s="25"/>
      <c r="I21" s="25"/>
      <c r="J21" s="78">
        <f t="shared" si="1"/>
        <v>0</v>
      </c>
    </row>
    <row r="22" spans="2:10" x14ac:dyDescent="0.25">
      <c r="B22" s="9" t="s">
        <v>8</v>
      </c>
      <c r="C22" s="14"/>
      <c r="D22" s="19"/>
      <c r="E22" s="19"/>
      <c r="F22" s="19"/>
      <c r="G22" s="19"/>
      <c r="H22" s="19"/>
      <c r="I22" s="19"/>
      <c r="J22" s="78">
        <f t="shared" si="1"/>
        <v>0</v>
      </c>
    </row>
    <row r="23" spans="2:10" x14ac:dyDescent="0.25">
      <c r="B23" s="9" t="s">
        <v>3</v>
      </c>
      <c r="C23" s="14"/>
      <c r="D23" s="19"/>
      <c r="E23" s="19"/>
      <c r="F23" s="19"/>
      <c r="G23" s="19"/>
      <c r="H23" s="19"/>
      <c r="I23" s="19"/>
      <c r="J23" s="78">
        <f t="shared" si="1"/>
        <v>0</v>
      </c>
    </row>
    <row r="24" spans="2:10" x14ac:dyDescent="0.25">
      <c r="B24" s="9" t="s">
        <v>4</v>
      </c>
      <c r="C24" s="14"/>
      <c r="D24" s="19"/>
      <c r="E24" s="19"/>
      <c r="F24" s="19"/>
      <c r="G24" s="19"/>
      <c r="H24" s="19"/>
      <c r="I24" s="19"/>
      <c r="J24" s="78">
        <f t="shared" si="1"/>
        <v>0</v>
      </c>
    </row>
    <row r="25" spans="2:10" s="1" customFormat="1" x14ac:dyDescent="0.25">
      <c r="B25" s="72" t="s">
        <v>2</v>
      </c>
      <c r="C25" s="73" t="s">
        <v>11</v>
      </c>
      <c r="D25" s="74">
        <f>SUM(D19:D24)</f>
        <v>0</v>
      </c>
      <c r="E25" s="74">
        <f>SUM(E19:E24)</f>
        <v>0</v>
      </c>
      <c r="F25" s="74">
        <f>SUM(F19:F24)</f>
        <v>0</v>
      </c>
      <c r="G25" s="74">
        <f t="shared" ref="G25:I25" si="3">SUM(G19:G24)</f>
        <v>0</v>
      </c>
      <c r="H25" s="74">
        <f t="shared" si="3"/>
        <v>0</v>
      </c>
      <c r="I25" s="74">
        <f t="shared" si="3"/>
        <v>0</v>
      </c>
      <c r="J25" s="75">
        <f t="shared" si="1"/>
        <v>0</v>
      </c>
    </row>
    <row r="26" spans="2:10" x14ac:dyDescent="0.25">
      <c r="D26" s="21"/>
      <c r="E26" s="21"/>
      <c r="F26" s="21"/>
      <c r="G26" s="21"/>
      <c r="H26" s="21"/>
      <c r="I26" s="21"/>
      <c r="J26" s="84"/>
    </row>
    <row r="27" spans="2:10" x14ac:dyDescent="0.25">
      <c r="B27" s="67" t="s">
        <v>9</v>
      </c>
      <c r="C27" s="76" t="s">
        <v>10</v>
      </c>
      <c r="D27" s="77">
        <f>D14+D19</f>
        <v>0</v>
      </c>
      <c r="E27" s="77">
        <f>E14+E19</f>
        <v>0</v>
      </c>
      <c r="F27" s="77">
        <f>F14+F19</f>
        <v>0</v>
      </c>
      <c r="G27" s="77">
        <f t="shared" ref="G27:I27" si="4">G14+G19</f>
        <v>0</v>
      </c>
      <c r="H27" s="77">
        <f t="shared" si="4"/>
        <v>0</v>
      </c>
      <c r="I27" s="77">
        <f t="shared" si="4"/>
        <v>0</v>
      </c>
      <c r="J27" s="78">
        <f>SUM(D27:I27)</f>
        <v>0</v>
      </c>
    </row>
    <row r="28" spans="2:10" s="1" customFormat="1" x14ac:dyDescent="0.25">
      <c r="B28" s="72" t="s">
        <v>9</v>
      </c>
      <c r="C28" s="73" t="s">
        <v>11</v>
      </c>
      <c r="D28" s="74">
        <f>D17+D25</f>
        <v>0</v>
      </c>
      <c r="E28" s="74">
        <f>E17+E25</f>
        <v>0</v>
      </c>
      <c r="F28" s="74">
        <f>F17+F25</f>
        <v>0</v>
      </c>
      <c r="G28" s="74">
        <f t="shared" ref="G28:I28" si="5">G17+G25</f>
        <v>0</v>
      </c>
      <c r="H28" s="74">
        <f t="shared" si="5"/>
        <v>0</v>
      </c>
      <c r="I28" s="74">
        <f t="shared" si="5"/>
        <v>0</v>
      </c>
      <c r="J28" s="75">
        <f>SUM(D28:I28)</f>
        <v>0</v>
      </c>
    </row>
    <row r="29" spans="2:10" x14ac:dyDescent="0.25">
      <c r="D29" s="6"/>
      <c r="E29" s="6"/>
      <c r="F29" s="6"/>
      <c r="G29" s="6"/>
      <c r="H29" s="6"/>
      <c r="I29" s="6"/>
      <c r="J29" s="6"/>
    </row>
    <row r="30" spans="2:10" x14ac:dyDescent="0.25">
      <c r="D30" s="6"/>
      <c r="E30" s="6"/>
      <c r="F30" s="6"/>
      <c r="G30" s="6"/>
      <c r="H30" s="6"/>
      <c r="I30" s="6"/>
      <c r="J30" s="6"/>
    </row>
    <row r="31" spans="2:10" x14ac:dyDescent="0.25">
      <c r="B31" s="8"/>
      <c r="D31" s="6"/>
      <c r="E31" s="6"/>
      <c r="F31" s="6"/>
      <c r="G31" s="6"/>
      <c r="H31" s="6"/>
      <c r="I31" s="6"/>
      <c r="J31" s="6"/>
    </row>
    <row r="32" spans="2:10" x14ac:dyDescent="0.25">
      <c r="D32" s="6"/>
      <c r="E32" s="6"/>
      <c r="F32" s="6"/>
      <c r="G32" s="6"/>
      <c r="H32" s="6"/>
      <c r="I32" s="6"/>
      <c r="J32" s="6"/>
    </row>
    <row r="33" spans="2:10" x14ac:dyDescent="0.25">
      <c r="B33" s="4">
        <f>Übersicht!$B$28</f>
        <v>2018</v>
      </c>
      <c r="G33" s="5"/>
    </row>
    <row r="34" spans="2:10" ht="14.45" customHeight="1" x14ac:dyDescent="0.25">
      <c r="B34" s="93" t="s">
        <v>52</v>
      </c>
      <c r="C34" s="93"/>
      <c r="D34" s="101" t="str">
        <f t="shared" ref="D34" si="6">D8</f>
        <v>Software</v>
      </c>
      <c r="E34" s="101" t="str">
        <f t="shared" ref="E34" si="7">E8</f>
        <v>Lizenzen</v>
      </c>
      <c r="F34" s="101" t="str">
        <f t="shared" ref="F34:I34" si="8">F8</f>
        <v>Goodwill</v>
      </c>
      <c r="G34" s="101">
        <f t="shared" si="8"/>
        <v>0</v>
      </c>
      <c r="H34" s="101">
        <f t="shared" si="8"/>
        <v>0</v>
      </c>
      <c r="I34" s="101">
        <f t="shared" si="8"/>
        <v>0</v>
      </c>
      <c r="J34" s="97" t="s">
        <v>13</v>
      </c>
    </row>
    <row r="35" spans="2:10" x14ac:dyDescent="0.25">
      <c r="B35" s="93"/>
      <c r="C35" s="93"/>
      <c r="D35" s="102"/>
      <c r="E35" s="102"/>
      <c r="F35" s="102"/>
      <c r="G35" s="102"/>
      <c r="H35" s="102"/>
      <c r="I35" s="102"/>
      <c r="J35" s="98"/>
    </row>
    <row r="36" spans="2:10" x14ac:dyDescent="0.25">
      <c r="B36" s="72" t="s">
        <v>50</v>
      </c>
      <c r="C36" s="73"/>
      <c r="D36" s="79" t="str">
        <f t="shared" ref="D36:I37" si="9">IF(D10="","",D10)</f>
        <v/>
      </c>
      <c r="E36" s="79" t="str">
        <f t="shared" si="9"/>
        <v/>
      </c>
      <c r="F36" s="79" t="str">
        <f t="shared" si="9"/>
        <v/>
      </c>
      <c r="G36" s="79" t="str">
        <f t="shared" si="9"/>
        <v/>
      </c>
      <c r="H36" s="79" t="str">
        <f t="shared" si="9"/>
        <v/>
      </c>
      <c r="I36" s="79" t="str">
        <f t="shared" si="9"/>
        <v/>
      </c>
      <c r="J36" s="72"/>
    </row>
    <row r="37" spans="2:10" x14ac:dyDescent="0.25">
      <c r="B37" s="72" t="s">
        <v>49</v>
      </c>
      <c r="C37" s="73"/>
      <c r="D37" s="79" t="str">
        <f t="shared" si="9"/>
        <v/>
      </c>
      <c r="E37" s="79" t="str">
        <f t="shared" si="9"/>
        <v/>
      </c>
      <c r="F37" s="79" t="str">
        <f t="shared" si="9"/>
        <v/>
      </c>
      <c r="G37" s="79" t="str">
        <f t="shared" si="9"/>
        <v/>
      </c>
      <c r="H37" s="79" t="str">
        <f t="shared" si="9"/>
        <v/>
      </c>
      <c r="I37" s="79" t="str">
        <f t="shared" si="9"/>
        <v/>
      </c>
      <c r="J37" s="72"/>
    </row>
    <row r="38" spans="2:10" x14ac:dyDescent="0.25">
      <c r="B38" s="81" t="s">
        <v>55</v>
      </c>
      <c r="C38" s="82"/>
      <c r="D38" s="83"/>
      <c r="E38" s="83"/>
      <c r="F38" s="83"/>
      <c r="G38" s="83"/>
      <c r="H38" s="83"/>
      <c r="I38" s="83"/>
      <c r="J38" s="80"/>
    </row>
    <row r="39" spans="2:10" x14ac:dyDescent="0.25">
      <c r="D39" s="18"/>
      <c r="E39" s="18"/>
      <c r="F39" s="18"/>
      <c r="G39" s="18"/>
      <c r="H39" s="18"/>
      <c r="I39" s="18"/>
      <c r="J39" s="85"/>
    </row>
    <row r="40" spans="2:10" x14ac:dyDescent="0.25">
      <c r="B40" s="67" t="s">
        <v>6</v>
      </c>
      <c r="C40" s="76" t="s">
        <v>10</v>
      </c>
      <c r="D40" s="77">
        <f t="shared" ref="D40:E42" si="10">D14</f>
        <v>0</v>
      </c>
      <c r="E40" s="77">
        <f t="shared" si="10"/>
        <v>0</v>
      </c>
      <c r="F40" s="77">
        <f t="shared" ref="F40:I42" si="11">F14</f>
        <v>0</v>
      </c>
      <c r="G40" s="77">
        <f t="shared" si="11"/>
        <v>0</v>
      </c>
      <c r="H40" s="77">
        <f t="shared" si="11"/>
        <v>0</v>
      </c>
      <c r="I40" s="77">
        <f t="shared" si="11"/>
        <v>0</v>
      </c>
      <c r="J40" s="78">
        <f>SUM(D40:I40)</f>
        <v>0</v>
      </c>
    </row>
    <row r="41" spans="2:10" x14ac:dyDescent="0.25">
      <c r="B41" s="67" t="s">
        <v>3</v>
      </c>
      <c r="C41" s="76"/>
      <c r="D41" s="77">
        <f t="shared" si="10"/>
        <v>0</v>
      </c>
      <c r="E41" s="77">
        <f t="shared" si="10"/>
        <v>0</v>
      </c>
      <c r="F41" s="77">
        <f t="shared" si="11"/>
        <v>0</v>
      </c>
      <c r="G41" s="77">
        <f t="shared" si="11"/>
        <v>0</v>
      </c>
      <c r="H41" s="77">
        <f t="shared" si="11"/>
        <v>0</v>
      </c>
      <c r="I41" s="77">
        <f t="shared" si="11"/>
        <v>0</v>
      </c>
      <c r="J41" s="78">
        <f>SUM(D41:I41)</f>
        <v>0</v>
      </c>
    </row>
    <row r="42" spans="2:10" x14ac:dyDescent="0.25">
      <c r="B42" s="67" t="s">
        <v>4</v>
      </c>
      <c r="C42" s="76"/>
      <c r="D42" s="77">
        <f t="shared" si="10"/>
        <v>0</v>
      </c>
      <c r="E42" s="77">
        <f t="shared" si="10"/>
        <v>0</v>
      </c>
      <c r="F42" s="77">
        <f t="shared" si="11"/>
        <v>0</v>
      </c>
      <c r="G42" s="77">
        <f t="shared" si="11"/>
        <v>0</v>
      </c>
      <c r="H42" s="77">
        <f t="shared" si="11"/>
        <v>0</v>
      </c>
      <c r="I42" s="77">
        <f t="shared" si="11"/>
        <v>0</v>
      </c>
      <c r="J42" s="78">
        <f>SUM(D42:I42)</f>
        <v>0</v>
      </c>
    </row>
    <row r="43" spans="2:10" x14ac:dyDescent="0.25">
      <c r="B43" s="72" t="s">
        <v>5</v>
      </c>
      <c r="C43" s="73" t="s">
        <v>11</v>
      </c>
      <c r="D43" s="74">
        <f>D40+D41+D42</f>
        <v>0</v>
      </c>
      <c r="E43" s="74">
        <f>E40+E41+E42</f>
        <v>0</v>
      </c>
      <c r="F43" s="74">
        <f t="shared" ref="F43:I43" si="12">F40+F41+F42</f>
        <v>0</v>
      </c>
      <c r="G43" s="74">
        <f t="shared" si="12"/>
        <v>0</v>
      </c>
      <c r="H43" s="74">
        <f t="shared" si="12"/>
        <v>0</v>
      </c>
      <c r="I43" s="74">
        <f t="shared" si="12"/>
        <v>0</v>
      </c>
      <c r="J43" s="75">
        <f>SUM(D43:I43)</f>
        <v>0</v>
      </c>
    </row>
    <row r="44" spans="2:10" x14ac:dyDescent="0.25">
      <c r="D44" s="21"/>
      <c r="E44" s="21"/>
      <c r="F44" s="21"/>
      <c r="G44" s="21"/>
      <c r="H44" s="21"/>
      <c r="I44" s="21"/>
      <c r="J44" s="84"/>
    </row>
    <row r="45" spans="2:10" x14ac:dyDescent="0.25">
      <c r="B45" s="9" t="s">
        <v>2</v>
      </c>
      <c r="C45" s="14" t="s">
        <v>10</v>
      </c>
      <c r="D45" s="19"/>
      <c r="E45" s="19"/>
      <c r="F45" s="19"/>
      <c r="G45" s="19"/>
      <c r="H45" s="19"/>
      <c r="I45" s="19"/>
      <c r="J45" s="78">
        <f t="shared" ref="J45:J51" si="13">SUM(D45:I45)</f>
        <v>0</v>
      </c>
    </row>
    <row r="46" spans="2:10" x14ac:dyDescent="0.25">
      <c r="B46" s="9" t="s">
        <v>7</v>
      </c>
      <c r="C46" s="14"/>
      <c r="D46" s="77" t="str">
        <f>IF(D38="","",IF($B$7=D36,D43/D38/12*-(13-D37),IF(D43/D38&gt;D53,D53*-1,D43/-D38)))</f>
        <v/>
      </c>
      <c r="E46" s="77" t="str">
        <f t="shared" ref="E46:I46" si="14">IF(E38="","",IF($B$7=E36,E43/E38/12*-(13-E37),IF(E43/E38&gt;E53,E53*-1,E43/-E38)))</f>
        <v/>
      </c>
      <c r="F46" s="77" t="str">
        <f t="shared" si="14"/>
        <v/>
      </c>
      <c r="G46" s="77" t="str">
        <f t="shared" si="14"/>
        <v/>
      </c>
      <c r="H46" s="77" t="str">
        <f t="shared" si="14"/>
        <v/>
      </c>
      <c r="I46" s="77" t="str">
        <f t="shared" si="14"/>
        <v/>
      </c>
      <c r="J46" s="78">
        <f t="shared" si="13"/>
        <v>0</v>
      </c>
    </row>
    <row r="47" spans="2:10" x14ac:dyDescent="0.25">
      <c r="B47" s="86" t="s">
        <v>57</v>
      </c>
      <c r="C47" s="87"/>
      <c r="D47" s="25"/>
      <c r="E47" s="25"/>
      <c r="F47" s="25"/>
      <c r="G47" s="25"/>
      <c r="H47" s="25"/>
      <c r="I47" s="25"/>
      <c r="J47" s="78">
        <f t="shared" si="13"/>
        <v>0</v>
      </c>
    </row>
    <row r="48" spans="2:10" x14ac:dyDescent="0.25">
      <c r="B48" s="9" t="s">
        <v>8</v>
      </c>
      <c r="C48" s="14"/>
      <c r="D48" s="19"/>
      <c r="E48" s="19"/>
      <c r="F48" s="19"/>
      <c r="G48" s="19"/>
      <c r="H48" s="19"/>
      <c r="I48" s="19"/>
      <c r="J48" s="78">
        <f t="shared" si="13"/>
        <v>0</v>
      </c>
    </row>
    <row r="49" spans="2:10" x14ac:dyDescent="0.25">
      <c r="B49" s="9" t="s">
        <v>3</v>
      </c>
      <c r="C49" s="14"/>
      <c r="D49" s="19"/>
      <c r="E49" s="19"/>
      <c r="F49" s="19"/>
      <c r="G49" s="19"/>
      <c r="H49" s="19"/>
      <c r="I49" s="19"/>
      <c r="J49" s="78">
        <f t="shared" si="13"/>
        <v>0</v>
      </c>
    </row>
    <row r="50" spans="2:10" x14ac:dyDescent="0.25">
      <c r="B50" s="9" t="s">
        <v>4</v>
      </c>
      <c r="C50" s="14"/>
      <c r="D50" s="19"/>
      <c r="E50" s="19"/>
      <c r="F50" s="19"/>
      <c r="G50" s="19"/>
      <c r="H50" s="19"/>
      <c r="I50" s="19"/>
      <c r="J50" s="78">
        <f t="shared" si="13"/>
        <v>0</v>
      </c>
    </row>
    <row r="51" spans="2:10" x14ac:dyDescent="0.25">
      <c r="B51" s="11" t="s">
        <v>2</v>
      </c>
      <c r="C51" s="13" t="s">
        <v>11</v>
      </c>
      <c r="D51" s="20">
        <f>SUM(D45:D50)</f>
        <v>0</v>
      </c>
      <c r="E51" s="20">
        <f>SUM(E45:E50)</f>
        <v>0</v>
      </c>
      <c r="F51" s="20">
        <f t="shared" ref="F51:I51" si="15">SUM(F45:F50)</f>
        <v>0</v>
      </c>
      <c r="G51" s="20">
        <f t="shared" si="15"/>
        <v>0</v>
      </c>
      <c r="H51" s="20">
        <f t="shared" si="15"/>
        <v>0</v>
      </c>
      <c r="I51" s="20">
        <f t="shared" si="15"/>
        <v>0</v>
      </c>
      <c r="J51" s="75">
        <f t="shared" si="13"/>
        <v>0</v>
      </c>
    </row>
    <row r="52" spans="2:10" x14ac:dyDescent="0.25">
      <c r="D52" s="21"/>
      <c r="E52" s="21"/>
      <c r="F52" s="21"/>
      <c r="G52" s="21"/>
      <c r="H52" s="21"/>
      <c r="I52" s="21"/>
      <c r="J52" s="84"/>
    </row>
    <row r="53" spans="2:10" x14ac:dyDescent="0.25">
      <c r="B53" s="67" t="s">
        <v>9</v>
      </c>
      <c r="C53" s="76" t="s">
        <v>10</v>
      </c>
      <c r="D53" s="77">
        <f>D40+D45</f>
        <v>0</v>
      </c>
      <c r="E53" s="77">
        <f>E40+E45</f>
        <v>0</v>
      </c>
      <c r="F53" s="77">
        <f t="shared" ref="F53:I53" si="16">F40+F45</f>
        <v>0</v>
      </c>
      <c r="G53" s="77">
        <f t="shared" si="16"/>
        <v>0</v>
      </c>
      <c r="H53" s="77">
        <f t="shared" si="16"/>
        <v>0</v>
      </c>
      <c r="I53" s="77">
        <f t="shared" si="16"/>
        <v>0</v>
      </c>
      <c r="J53" s="78">
        <f>SUM(D53:I53)</f>
        <v>0</v>
      </c>
    </row>
    <row r="54" spans="2:10" x14ac:dyDescent="0.25">
      <c r="B54" s="72" t="s">
        <v>9</v>
      </c>
      <c r="C54" s="73" t="s">
        <v>11</v>
      </c>
      <c r="D54" s="74">
        <f>D43+D51</f>
        <v>0</v>
      </c>
      <c r="E54" s="74">
        <f>E43+E51</f>
        <v>0</v>
      </c>
      <c r="F54" s="74">
        <f t="shared" ref="F54:I54" si="17">F43+F51</f>
        <v>0</v>
      </c>
      <c r="G54" s="74">
        <f t="shared" si="17"/>
        <v>0</v>
      </c>
      <c r="H54" s="74">
        <f t="shared" si="17"/>
        <v>0</v>
      </c>
      <c r="I54" s="74">
        <f t="shared" si="17"/>
        <v>0</v>
      </c>
      <c r="J54" s="75">
        <f>SUM(D54:I54)</f>
        <v>0</v>
      </c>
    </row>
    <row r="55" spans="2:10" x14ac:dyDescent="0.25">
      <c r="D55" s="6"/>
      <c r="E55" s="7"/>
      <c r="F55" s="6"/>
      <c r="G55" s="6"/>
      <c r="H55" s="6"/>
      <c r="I55" s="6"/>
      <c r="J55" s="6"/>
    </row>
    <row r="56" spans="2:10" x14ac:dyDescent="0.25">
      <c r="B56" s="35" t="s">
        <v>25</v>
      </c>
      <c r="D56" s="6"/>
      <c r="E56" s="6"/>
      <c r="F56" s="6"/>
      <c r="G56" s="6"/>
      <c r="H56" s="6"/>
      <c r="I56" s="6"/>
      <c r="J56" s="37">
        <f>J53-J27</f>
        <v>0</v>
      </c>
    </row>
    <row r="57" spans="2:10" x14ac:dyDescent="0.25">
      <c r="B57" s="35" t="s">
        <v>25</v>
      </c>
      <c r="D57" s="6"/>
      <c r="E57" s="6"/>
      <c r="F57" s="6"/>
      <c r="G57" s="6"/>
      <c r="H57" s="6"/>
      <c r="I57" s="6"/>
      <c r="J57" s="37">
        <f>J54-J28</f>
        <v>0</v>
      </c>
    </row>
    <row r="58" spans="2:10" x14ac:dyDescent="0.25">
      <c r="B58" s="36" t="s">
        <v>26</v>
      </c>
      <c r="J58" s="38">
        <f>J57-J56</f>
        <v>0</v>
      </c>
    </row>
  </sheetData>
  <mergeCells count="17">
    <mergeCell ref="C2:D2"/>
    <mergeCell ref="B8:C9"/>
    <mergeCell ref="D8:D9"/>
    <mergeCell ref="E8:E9"/>
    <mergeCell ref="F8:F9"/>
    <mergeCell ref="J34:J35"/>
    <mergeCell ref="H8:H9"/>
    <mergeCell ref="I8:I9"/>
    <mergeCell ref="J8:J9"/>
    <mergeCell ref="B34:C35"/>
    <mergeCell ref="D34:D35"/>
    <mergeCell ref="E34:E35"/>
    <mergeCell ref="F34:F35"/>
    <mergeCell ref="G34:G35"/>
    <mergeCell ref="H34:H35"/>
    <mergeCell ref="I34:I35"/>
    <mergeCell ref="G8:G9"/>
  </mergeCells>
  <pageMargins left="0.70866141732283472" right="0.70866141732283472" top="0.78740157480314965" bottom="0.78740157480314965" header="0.31496062992125984" footer="0.31496062992125984"/>
  <pageSetup paperSize="9" scale="94" fitToHeight="2" orientation="landscape" r:id="rId1"/>
  <headerFooter>
    <oddFooter>&amp;CSeite &amp;P/&amp;N</oddFooter>
  </headerFooter>
  <rowBreaks count="1" manualBreakCount="1">
    <brk id="3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16</vt:i4>
      </vt:variant>
    </vt:vector>
  </HeadingPairs>
  <TitlesOfParts>
    <vt:vector size="27" baseType="lpstr">
      <vt:lpstr>Übersicht</vt:lpstr>
      <vt:lpstr>Mob_Einr</vt:lpstr>
      <vt:lpstr>Masch_Werkz</vt:lpstr>
      <vt:lpstr>Fahrzeuge</vt:lpstr>
      <vt:lpstr>Informatik</vt:lpstr>
      <vt:lpstr>Feste Einrichtungen</vt:lpstr>
      <vt:lpstr>Immobilien</vt:lpstr>
      <vt:lpstr>Immat. Anlagen</vt:lpstr>
      <vt:lpstr>Abschr.Sätze</vt:lpstr>
      <vt:lpstr>Verkauf Anlagen</vt:lpstr>
      <vt:lpstr>Stamm</vt:lpstr>
      <vt:lpstr>Fahrzeuge!Druckbereich</vt:lpstr>
      <vt:lpstr>'Feste Einrichtungen'!Druckbereich</vt:lpstr>
      <vt:lpstr>'Immat. Anlagen'!Druckbereich</vt:lpstr>
      <vt:lpstr>Immobilien!Druckbereich</vt:lpstr>
      <vt:lpstr>Informatik!Druckbereich</vt:lpstr>
      <vt:lpstr>Masch_Werkz!Druckbereich</vt:lpstr>
      <vt:lpstr>Mob_Einr!Druckbereich</vt:lpstr>
      <vt:lpstr>Übersicht!Druckbereich</vt:lpstr>
      <vt:lpstr>'Verkauf Anlagen'!Druckbereich</vt:lpstr>
      <vt:lpstr>Fahrzeuge!Drucktitel</vt:lpstr>
      <vt:lpstr>'Feste Einrichtungen'!Drucktitel</vt:lpstr>
      <vt:lpstr>'Immat. Anlagen'!Drucktitel</vt:lpstr>
      <vt:lpstr>Immobilien!Drucktitel</vt:lpstr>
      <vt:lpstr>Informatik!Drucktitel</vt:lpstr>
      <vt:lpstr>Masch_Werkz!Drucktitel</vt:lpstr>
      <vt:lpstr>Mob_Einr!Drucktitel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Hürlimann, AAR, FIN</dc:creator>
  <cp:lastModifiedBy>AH</cp:lastModifiedBy>
  <cp:lastPrinted>2019-06-20T13:53:10Z</cp:lastPrinted>
  <dcterms:created xsi:type="dcterms:W3CDTF">2018-06-26T12:29:46Z</dcterms:created>
  <dcterms:modified xsi:type="dcterms:W3CDTF">2019-06-20T13:53:33Z</dcterms:modified>
</cp:coreProperties>
</file>